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70580A6A-ABC4-48D1-B707-6353FAB2ED73}" xr6:coauthVersionLast="47" xr6:coauthVersionMax="47" xr10:uidLastSave="{00000000-0000-0000-0000-000000000000}"/>
  <bookViews>
    <workbookView xWindow="-110" yWindow="-110" windowWidth="19420" windowHeight="10420" activeTab="1" xr2:uid="{00000000-000D-0000-FFFF-FFFF00000000}"/>
  </bookViews>
  <sheets>
    <sheet name="Instructions" sheetId="6" r:id="rId1"/>
    <sheet name="2022 Quantitative" sheetId="5" r:id="rId2"/>
    <sheet name="2022 Explanation" sheetId="10" r:id="rId3"/>
    <sheet name="2024 Quantitative" sheetId="11" r:id="rId4"/>
    <sheet name="2024 Explanation"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1" l="1"/>
  <c r="E14" i="11"/>
  <c r="D14" i="11"/>
  <c r="D12" i="11"/>
  <c r="E12" i="11"/>
  <c r="C12" i="11"/>
  <c r="B30" i="11"/>
  <c r="R30" i="11" s="1"/>
  <c r="B31" i="11"/>
  <c r="R31" i="11" s="1"/>
  <c r="B32" i="11"/>
  <c r="R32" i="11" s="1"/>
  <c r="B33" i="11"/>
  <c r="R33" i="11" s="1"/>
  <c r="B34" i="11"/>
  <c r="R34" i="11" s="1"/>
  <c r="B35" i="11"/>
  <c r="P35" i="11" s="1"/>
  <c r="B36" i="11"/>
  <c r="R36" i="11" s="1"/>
  <c r="B37" i="11"/>
  <c r="R37" i="11" s="1"/>
  <c r="B38" i="11"/>
  <c r="R38" i="11" s="1"/>
  <c r="B39" i="11"/>
  <c r="R39" i="11" s="1"/>
  <c r="B40" i="11"/>
  <c r="R40" i="11" s="1"/>
  <c r="B41" i="11"/>
  <c r="R41" i="11" s="1"/>
  <c r="B42" i="11"/>
  <c r="R42" i="11" s="1"/>
  <c r="B43" i="11"/>
  <c r="P43" i="11" s="1"/>
  <c r="B44" i="11"/>
  <c r="R44" i="11" s="1"/>
  <c r="B45" i="11"/>
  <c r="R45" i="11" s="1"/>
  <c r="B46" i="11"/>
  <c r="R46" i="11" s="1"/>
  <c r="B47" i="11"/>
  <c r="R47" i="11" s="1"/>
  <c r="B48" i="11"/>
  <c r="R48" i="11" s="1"/>
  <c r="B49" i="11"/>
  <c r="R49" i="11" s="1"/>
  <c r="B50" i="11"/>
  <c r="R50" i="11" s="1"/>
  <c r="B51" i="11"/>
  <c r="R51" i="11" s="1"/>
  <c r="B52" i="11"/>
  <c r="R52" i="11" s="1"/>
  <c r="B53" i="11"/>
  <c r="P53" i="11" s="1"/>
  <c r="B29" i="11"/>
  <c r="R29" i="11" s="1"/>
  <c r="C8" i="10"/>
  <c r="D8" i="10"/>
  <c r="E8" i="10"/>
  <c r="F8" i="10"/>
  <c r="G8" i="10"/>
  <c r="H8" i="10"/>
  <c r="I8" i="10"/>
  <c r="J8" i="10"/>
  <c r="K8" i="10"/>
  <c r="L8" i="10"/>
  <c r="M8" i="10"/>
  <c r="N8" i="10"/>
  <c r="C9" i="10"/>
  <c r="D9" i="10"/>
  <c r="E9" i="10"/>
  <c r="F9" i="10"/>
  <c r="G9" i="10"/>
  <c r="H9" i="10"/>
  <c r="I9" i="10"/>
  <c r="J9" i="10"/>
  <c r="K9" i="10"/>
  <c r="L9" i="10"/>
  <c r="M9" i="10"/>
  <c r="N9" i="10"/>
  <c r="C10" i="10"/>
  <c r="D10" i="10"/>
  <c r="E10" i="10"/>
  <c r="F10" i="10"/>
  <c r="G10" i="10"/>
  <c r="H10" i="10"/>
  <c r="I10" i="10"/>
  <c r="J10" i="10"/>
  <c r="K10" i="10"/>
  <c r="L10" i="10"/>
  <c r="M10" i="10"/>
  <c r="N10" i="10"/>
  <c r="C11" i="10"/>
  <c r="D11" i="10"/>
  <c r="E11" i="10"/>
  <c r="F11" i="10"/>
  <c r="G11" i="10"/>
  <c r="H11" i="10"/>
  <c r="I11" i="10"/>
  <c r="J11" i="10"/>
  <c r="K11" i="10"/>
  <c r="L11" i="10"/>
  <c r="M11" i="10"/>
  <c r="N11" i="10"/>
  <c r="C12" i="10"/>
  <c r="D12" i="10"/>
  <c r="E12" i="10"/>
  <c r="F12" i="10"/>
  <c r="G12" i="10"/>
  <c r="H12" i="10"/>
  <c r="I12" i="10"/>
  <c r="J12" i="10"/>
  <c r="K12" i="10"/>
  <c r="L12" i="10"/>
  <c r="M12" i="10"/>
  <c r="N12" i="10"/>
  <c r="C13" i="10"/>
  <c r="D13" i="10"/>
  <c r="E13" i="10"/>
  <c r="F13" i="10"/>
  <c r="G13" i="10"/>
  <c r="H13" i="10"/>
  <c r="I13" i="10"/>
  <c r="J13" i="10"/>
  <c r="K13" i="10"/>
  <c r="L13" i="10"/>
  <c r="M13" i="10"/>
  <c r="N13" i="10"/>
  <c r="C14" i="10"/>
  <c r="D14" i="10"/>
  <c r="E14" i="10"/>
  <c r="F14" i="10"/>
  <c r="G14" i="10"/>
  <c r="H14" i="10"/>
  <c r="I14" i="10"/>
  <c r="J14" i="10"/>
  <c r="K14" i="10"/>
  <c r="L14" i="10"/>
  <c r="M14" i="10"/>
  <c r="N14" i="10"/>
  <c r="C15" i="10"/>
  <c r="D15" i="10"/>
  <c r="E15" i="10"/>
  <c r="F15" i="10"/>
  <c r="G15" i="10"/>
  <c r="H15" i="10"/>
  <c r="I15" i="10"/>
  <c r="J15" i="10"/>
  <c r="K15" i="10"/>
  <c r="L15" i="10"/>
  <c r="M15" i="10"/>
  <c r="N15" i="10"/>
  <c r="C16" i="10"/>
  <c r="D16" i="10"/>
  <c r="E16" i="10"/>
  <c r="F16" i="10"/>
  <c r="G16" i="10"/>
  <c r="H16" i="10"/>
  <c r="I16" i="10"/>
  <c r="J16" i="10"/>
  <c r="K16" i="10"/>
  <c r="L16" i="10"/>
  <c r="M16" i="10"/>
  <c r="N16" i="10"/>
  <c r="C17" i="10"/>
  <c r="D17" i="10"/>
  <c r="E17" i="10"/>
  <c r="F17" i="10"/>
  <c r="G17" i="10"/>
  <c r="H17" i="10"/>
  <c r="I17" i="10"/>
  <c r="J17" i="10"/>
  <c r="K17" i="10"/>
  <c r="L17" i="10"/>
  <c r="M17" i="10"/>
  <c r="N17" i="10"/>
  <c r="C18" i="10"/>
  <c r="D18" i="10"/>
  <c r="E18" i="10"/>
  <c r="F18" i="10"/>
  <c r="G18" i="10"/>
  <c r="H18" i="10"/>
  <c r="I18" i="10"/>
  <c r="J18" i="10"/>
  <c r="K18" i="10"/>
  <c r="L18" i="10"/>
  <c r="M18" i="10"/>
  <c r="N18" i="10"/>
  <c r="C19" i="10"/>
  <c r="D19" i="10"/>
  <c r="E19" i="10"/>
  <c r="F19" i="10"/>
  <c r="G19" i="10"/>
  <c r="H19" i="10"/>
  <c r="I19" i="10"/>
  <c r="J19" i="10"/>
  <c r="K19" i="10"/>
  <c r="L19" i="10"/>
  <c r="M19" i="10"/>
  <c r="N19" i="10"/>
  <c r="C20" i="10"/>
  <c r="D20" i="10"/>
  <c r="E20" i="10"/>
  <c r="F20" i="10"/>
  <c r="G20" i="10"/>
  <c r="H20" i="10"/>
  <c r="I20" i="10"/>
  <c r="J20" i="10"/>
  <c r="K20" i="10"/>
  <c r="L20" i="10"/>
  <c r="M20" i="10"/>
  <c r="N20" i="10"/>
  <c r="C21" i="10"/>
  <c r="D21" i="10"/>
  <c r="E21" i="10"/>
  <c r="F21" i="10"/>
  <c r="G21" i="10"/>
  <c r="H21" i="10"/>
  <c r="I21" i="10"/>
  <c r="J21" i="10"/>
  <c r="K21" i="10"/>
  <c r="L21" i="10"/>
  <c r="M21" i="10"/>
  <c r="N21" i="10"/>
  <c r="C22" i="10"/>
  <c r="D22" i="10"/>
  <c r="E22" i="10"/>
  <c r="F22" i="10"/>
  <c r="G22" i="10"/>
  <c r="H22" i="10"/>
  <c r="I22" i="10"/>
  <c r="J22" i="10"/>
  <c r="K22" i="10"/>
  <c r="L22" i="10"/>
  <c r="M22" i="10"/>
  <c r="N22" i="10"/>
  <c r="C23" i="10"/>
  <c r="D23" i="10"/>
  <c r="E23" i="10"/>
  <c r="F23" i="10"/>
  <c r="G23" i="10"/>
  <c r="H23" i="10"/>
  <c r="I23" i="10"/>
  <c r="J23" i="10"/>
  <c r="K23" i="10"/>
  <c r="L23" i="10"/>
  <c r="M23" i="10"/>
  <c r="N23" i="10"/>
  <c r="C24" i="10"/>
  <c r="D24" i="10"/>
  <c r="E24" i="10"/>
  <c r="F24" i="10"/>
  <c r="G24" i="10"/>
  <c r="H24" i="10"/>
  <c r="I24" i="10"/>
  <c r="J24" i="10"/>
  <c r="K24" i="10"/>
  <c r="L24" i="10"/>
  <c r="M24" i="10"/>
  <c r="N24" i="10"/>
  <c r="C25" i="10"/>
  <c r="D25" i="10"/>
  <c r="E25" i="10"/>
  <c r="F25" i="10"/>
  <c r="G25" i="10"/>
  <c r="H25" i="10"/>
  <c r="I25" i="10"/>
  <c r="J25" i="10"/>
  <c r="K25" i="10"/>
  <c r="L25" i="10"/>
  <c r="M25" i="10"/>
  <c r="N25" i="10"/>
  <c r="C26" i="10"/>
  <c r="D26" i="10"/>
  <c r="E26" i="10"/>
  <c r="F26" i="10"/>
  <c r="G26" i="10"/>
  <c r="H26" i="10"/>
  <c r="I26" i="10"/>
  <c r="J26" i="10"/>
  <c r="K26" i="10"/>
  <c r="L26" i="10"/>
  <c r="M26" i="10"/>
  <c r="N26" i="10"/>
  <c r="C27" i="10"/>
  <c r="D27" i="10"/>
  <c r="E27" i="10"/>
  <c r="F27" i="10"/>
  <c r="G27" i="10"/>
  <c r="H27" i="10"/>
  <c r="I27" i="10"/>
  <c r="J27" i="10"/>
  <c r="K27" i="10"/>
  <c r="L27" i="10"/>
  <c r="M27" i="10"/>
  <c r="N27" i="10"/>
  <c r="C28" i="10"/>
  <c r="D28" i="10"/>
  <c r="E28" i="10"/>
  <c r="F28" i="10"/>
  <c r="G28" i="10"/>
  <c r="H28" i="10"/>
  <c r="I28" i="10"/>
  <c r="J28" i="10"/>
  <c r="K28" i="10"/>
  <c r="L28" i="10"/>
  <c r="M28" i="10"/>
  <c r="N28" i="10"/>
  <c r="C29" i="10"/>
  <c r="D29" i="10"/>
  <c r="E29" i="10"/>
  <c r="F29" i="10"/>
  <c r="G29" i="10"/>
  <c r="H29" i="10"/>
  <c r="I29" i="10"/>
  <c r="J29" i="10"/>
  <c r="K29" i="10"/>
  <c r="L29" i="10"/>
  <c r="M29" i="10"/>
  <c r="N29" i="10"/>
  <c r="C30" i="10"/>
  <c r="D30" i="10"/>
  <c r="E30" i="10"/>
  <c r="F30" i="10"/>
  <c r="G30" i="10"/>
  <c r="H30" i="10"/>
  <c r="I30" i="10"/>
  <c r="J30" i="10"/>
  <c r="K30" i="10"/>
  <c r="L30" i="10"/>
  <c r="M30" i="10"/>
  <c r="N30" i="10"/>
  <c r="C31" i="10"/>
  <c r="D31" i="10"/>
  <c r="E31" i="10"/>
  <c r="F31" i="10"/>
  <c r="G31" i="10"/>
  <c r="H31" i="10"/>
  <c r="I31" i="10"/>
  <c r="J31" i="10"/>
  <c r="K31" i="10"/>
  <c r="L31" i="10"/>
  <c r="M31" i="10"/>
  <c r="N31" i="10"/>
  <c r="D7" i="10"/>
  <c r="E7" i="10"/>
  <c r="F7" i="10"/>
  <c r="G7" i="10"/>
  <c r="H7" i="10"/>
  <c r="I7" i="10"/>
  <c r="J7" i="10"/>
  <c r="K7" i="10"/>
  <c r="L7" i="10"/>
  <c r="M7" i="10"/>
  <c r="N7" i="10"/>
  <c r="C7" i="10"/>
  <c r="P52" i="11" l="1"/>
  <c r="P51" i="11"/>
  <c r="P48" i="11"/>
  <c r="P42" i="11"/>
  <c r="P40" i="11"/>
  <c r="P34" i="11"/>
  <c r="P32" i="11"/>
  <c r="P50" i="11"/>
  <c r="P49" i="11"/>
  <c r="R53" i="11"/>
  <c r="R35" i="11"/>
  <c r="R43" i="11"/>
  <c r="P41" i="11"/>
  <c r="P33" i="11"/>
  <c r="P47" i="11"/>
  <c r="P39" i="11"/>
  <c r="P31" i="11"/>
  <c r="P29" i="11"/>
  <c r="P46" i="11"/>
  <c r="P38" i="11"/>
  <c r="P30" i="11"/>
  <c r="P45" i="11"/>
  <c r="P37" i="11"/>
  <c r="P44" i="11"/>
  <c r="P36" i="11"/>
  <c r="H4" i="11"/>
  <c r="E60" i="11" l="1"/>
  <c r="E59" i="11"/>
  <c r="D60" i="11"/>
  <c r="D59" i="11"/>
  <c r="B60" i="11"/>
  <c r="B59" i="11"/>
  <c r="C5" i="11"/>
  <c r="C6" i="11"/>
  <c r="C4" i="11"/>
  <c r="K8" i="12" l="1"/>
  <c r="L8" i="12"/>
  <c r="K9" i="12"/>
  <c r="L9" i="12"/>
  <c r="K10" i="12"/>
  <c r="L10" i="12"/>
  <c r="K11" i="12"/>
  <c r="L11" i="12"/>
  <c r="K12" i="12"/>
  <c r="L12" i="12"/>
  <c r="K13" i="12"/>
  <c r="L13" i="12"/>
  <c r="K14" i="12"/>
  <c r="L14" i="12"/>
  <c r="K15" i="12"/>
  <c r="L15" i="12"/>
  <c r="K16" i="12"/>
  <c r="L16" i="12"/>
  <c r="K17" i="12"/>
  <c r="L17" i="12"/>
  <c r="K18" i="12"/>
  <c r="L18" i="12"/>
  <c r="K19" i="12"/>
  <c r="L19" i="12"/>
  <c r="K20" i="12"/>
  <c r="L20" i="12"/>
  <c r="K21" i="12"/>
  <c r="L21" i="12"/>
  <c r="K22" i="12"/>
  <c r="L22" i="12"/>
  <c r="K23" i="12"/>
  <c r="L23" i="12"/>
  <c r="K24" i="12"/>
  <c r="L24" i="12"/>
  <c r="K25" i="12"/>
  <c r="L25" i="12"/>
  <c r="K26" i="12"/>
  <c r="L26" i="12"/>
  <c r="K27" i="12"/>
  <c r="L27" i="12"/>
  <c r="K28" i="12"/>
  <c r="L28" i="12"/>
  <c r="K29" i="12"/>
  <c r="L29" i="12"/>
  <c r="L7" i="12"/>
  <c r="K7" i="12"/>
  <c r="C8" i="12"/>
  <c r="D8" i="12"/>
  <c r="E8" i="12"/>
  <c r="F8" i="12"/>
  <c r="G8" i="12"/>
  <c r="H8" i="12"/>
  <c r="I8" i="12"/>
  <c r="J8" i="12"/>
  <c r="C9" i="12"/>
  <c r="D9" i="12"/>
  <c r="E9" i="12"/>
  <c r="F9" i="12"/>
  <c r="G9" i="12"/>
  <c r="H9" i="12"/>
  <c r="I9" i="12"/>
  <c r="J9" i="12"/>
  <c r="C10" i="12"/>
  <c r="D10" i="12"/>
  <c r="E10" i="12"/>
  <c r="F10" i="12"/>
  <c r="G10" i="12"/>
  <c r="H10" i="12"/>
  <c r="I10" i="12"/>
  <c r="J10" i="12"/>
  <c r="C11" i="12"/>
  <c r="D11" i="12"/>
  <c r="E11" i="12"/>
  <c r="F11" i="12"/>
  <c r="G11" i="12"/>
  <c r="H11" i="12"/>
  <c r="I11" i="12"/>
  <c r="J11" i="12"/>
  <c r="C12" i="12"/>
  <c r="D12" i="12"/>
  <c r="E12" i="12"/>
  <c r="F12" i="12"/>
  <c r="G12" i="12"/>
  <c r="H12" i="12"/>
  <c r="I12" i="12"/>
  <c r="J12" i="12"/>
  <c r="C13" i="12"/>
  <c r="D13" i="12"/>
  <c r="E13" i="12"/>
  <c r="F13" i="12"/>
  <c r="G13" i="12"/>
  <c r="H13" i="12"/>
  <c r="I13" i="12"/>
  <c r="J13" i="12"/>
  <c r="C14" i="12"/>
  <c r="D14" i="12"/>
  <c r="E14" i="12"/>
  <c r="F14" i="12"/>
  <c r="G14" i="12"/>
  <c r="H14" i="12"/>
  <c r="I14" i="12"/>
  <c r="J14" i="12"/>
  <c r="C15" i="12"/>
  <c r="D15" i="12"/>
  <c r="E15" i="12"/>
  <c r="F15" i="12"/>
  <c r="G15" i="12"/>
  <c r="H15" i="12"/>
  <c r="I15" i="12"/>
  <c r="J15" i="12"/>
  <c r="C16" i="12"/>
  <c r="D16" i="12"/>
  <c r="E16" i="12"/>
  <c r="F16" i="12"/>
  <c r="G16" i="12"/>
  <c r="H16" i="12"/>
  <c r="I16" i="12"/>
  <c r="J16" i="12"/>
  <c r="C17" i="12"/>
  <c r="D17" i="12"/>
  <c r="E17" i="12"/>
  <c r="F17" i="12"/>
  <c r="G17" i="12"/>
  <c r="H17" i="12"/>
  <c r="I17" i="12"/>
  <c r="J17" i="12"/>
  <c r="C18" i="12"/>
  <c r="D18" i="12"/>
  <c r="E18" i="12"/>
  <c r="F18" i="12"/>
  <c r="G18" i="12"/>
  <c r="H18" i="12"/>
  <c r="I18" i="12"/>
  <c r="J18" i="12"/>
  <c r="C19" i="12"/>
  <c r="D19" i="12"/>
  <c r="E19" i="12"/>
  <c r="F19" i="12"/>
  <c r="G19" i="12"/>
  <c r="H19" i="12"/>
  <c r="I19" i="12"/>
  <c r="J19" i="12"/>
  <c r="C20" i="12"/>
  <c r="D20" i="12"/>
  <c r="E20" i="12"/>
  <c r="F20" i="12"/>
  <c r="G20" i="12"/>
  <c r="H20" i="12"/>
  <c r="I20" i="12"/>
  <c r="J20" i="12"/>
  <c r="C21" i="12"/>
  <c r="D21" i="12"/>
  <c r="E21" i="12"/>
  <c r="F21" i="12"/>
  <c r="G21" i="12"/>
  <c r="H21" i="12"/>
  <c r="I21" i="12"/>
  <c r="J21" i="12"/>
  <c r="C22" i="12"/>
  <c r="D22" i="12"/>
  <c r="E22" i="12"/>
  <c r="F22" i="12"/>
  <c r="G22" i="12"/>
  <c r="H22" i="12"/>
  <c r="I22" i="12"/>
  <c r="J22" i="12"/>
  <c r="C23" i="12"/>
  <c r="D23" i="12"/>
  <c r="E23" i="12"/>
  <c r="F23" i="12"/>
  <c r="G23" i="12"/>
  <c r="H23" i="12"/>
  <c r="I23" i="12"/>
  <c r="J23" i="12"/>
  <c r="C24" i="12"/>
  <c r="D24" i="12"/>
  <c r="E24" i="12"/>
  <c r="F24" i="12"/>
  <c r="G24" i="12"/>
  <c r="H24" i="12"/>
  <c r="I24" i="12"/>
  <c r="J24" i="12"/>
  <c r="C25" i="12"/>
  <c r="D25" i="12"/>
  <c r="E25" i="12"/>
  <c r="F25" i="12"/>
  <c r="G25" i="12"/>
  <c r="H25" i="12"/>
  <c r="I25" i="12"/>
  <c r="J25" i="12"/>
  <c r="C26" i="12"/>
  <c r="D26" i="12"/>
  <c r="E26" i="12"/>
  <c r="F26" i="12"/>
  <c r="G26" i="12"/>
  <c r="H26" i="12"/>
  <c r="I26" i="12"/>
  <c r="J26" i="12"/>
  <c r="C27" i="12"/>
  <c r="D27" i="12"/>
  <c r="E27" i="12"/>
  <c r="F27" i="12"/>
  <c r="G27" i="12"/>
  <c r="H27" i="12"/>
  <c r="I27" i="12"/>
  <c r="J27" i="12"/>
  <c r="C28" i="12"/>
  <c r="D28" i="12"/>
  <c r="E28" i="12"/>
  <c r="F28" i="12"/>
  <c r="G28" i="12"/>
  <c r="H28" i="12"/>
  <c r="I28" i="12"/>
  <c r="J28" i="12"/>
  <c r="C29" i="12"/>
  <c r="D29" i="12"/>
  <c r="E29" i="12"/>
  <c r="F29" i="12"/>
  <c r="G29" i="12"/>
  <c r="H29" i="12"/>
  <c r="I29" i="12"/>
  <c r="J29" i="12"/>
  <c r="D7" i="12"/>
  <c r="E7" i="12"/>
  <c r="F7" i="12"/>
  <c r="G7" i="12"/>
  <c r="H7" i="12"/>
  <c r="I7" i="12"/>
  <c r="J7" i="12"/>
  <c r="C7" i="12"/>
  <c r="M8" i="12" l="1"/>
  <c r="M9" i="12"/>
  <c r="M10" i="12"/>
  <c r="M11" i="12"/>
  <c r="M12" i="12"/>
  <c r="M13" i="12"/>
  <c r="M14" i="12"/>
  <c r="M15" i="12"/>
  <c r="M16" i="12"/>
  <c r="M17" i="12"/>
  <c r="M18" i="12"/>
  <c r="M19" i="12"/>
  <c r="M20" i="12"/>
  <c r="M21" i="12"/>
  <c r="M22" i="12"/>
  <c r="M23" i="12"/>
  <c r="M24" i="12"/>
  <c r="M25" i="12"/>
  <c r="N25" i="12"/>
  <c r="M26" i="12"/>
  <c r="N26" i="12"/>
  <c r="M27" i="12"/>
  <c r="M7" i="12"/>
  <c r="G37" i="12"/>
  <c r="F37" i="12"/>
  <c r="G36" i="12"/>
  <c r="F36" i="12"/>
  <c r="K30" i="11"/>
  <c r="K31" i="11"/>
  <c r="K32" i="11"/>
  <c r="K33" i="11"/>
  <c r="K34" i="11"/>
  <c r="K35" i="11"/>
  <c r="K36" i="11"/>
  <c r="K37" i="11"/>
  <c r="K38" i="11"/>
  <c r="K39" i="11"/>
  <c r="K40" i="11"/>
  <c r="K41" i="11"/>
  <c r="K42" i="11"/>
  <c r="K43" i="11"/>
  <c r="K44" i="11"/>
  <c r="K45" i="11"/>
  <c r="K46" i="11"/>
  <c r="K47" i="11"/>
  <c r="L47" i="11"/>
  <c r="K48" i="11"/>
  <c r="L48" i="11"/>
  <c r="K49" i="11"/>
  <c r="K29" i="11"/>
  <c r="J30" i="11"/>
  <c r="J31" i="11"/>
  <c r="J32" i="11"/>
  <c r="J33" i="11"/>
  <c r="J34" i="11"/>
  <c r="J35" i="11"/>
  <c r="J36" i="11"/>
  <c r="J37" i="11"/>
  <c r="J38" i="11"/>
  <c r="J39" i="11"/>
  <c r="J40" i="11"/>
  <c r="J41" i="11"/>
  <c r="J42" i="11"/>
  <c r="J43" i="11"/>
  <c r="J44" i="11"/>
  <c r="J45" i="11"/>
  <c r="J46" i="11"/>
  <c r="J47" i="11"/>
  <c r="J48" i="11"/>
  <c r="J49" i="11"/>
  <c r="J50" i="11"/>
  <c r="J51" i="11"/>
  <c r="J52" i="11"/>
  <c r="J53" i="11"/>
  <c r="J29" i="11"/>
  <c r="C30" i="11"/>
  <c r="D30" i="11"/>
  <c r="E30" i="11"/>
  <c r="F30" i="11"/>
  <c r="G30" i="11"/>
  <c r="H30" i="11"/>
  <c r="I30" i="11"/>
  <c r="C31" i="11"/>
  <c r="D31" i="11"/>
  <c r="E31" i="11"/>
  <c r="F31" i="11"/>
  <c r="G31" i="11"/>
  <c r="H31" i="11"/>
  <c r="I31" i="11"/>
  <c r="C32" i="11"/>
  <c r="D32" i="11"/>
  <c r="E32" i="11"/>
  <c r="F32" i="11"/>
  <c r="G32" i="11"/>
  <c r="H32" i="11"/>
  <c r="I32" i="11"/>
  <c r="C33" i="11"/>
  <c r="D33" i="11"/>
  <c r="E33" i="11"/>
  <c r="F33" i="11"/>
  <c r="G33" i="11"/>
  <c r="H33" i="11"/>
  <c r="I33" i="11"/>
  <c r="C34" i="11"/>
  <c r="D34" i="11"/>
  <c r="E34" i="11"/>
  <c r="F34" i="11"/>
  <c r="G34" i="11"/>
  <c r="H34" i="11"/>
  <c r="I34" i="11"/>
  <c r="C35" i="11"/>
  <c r="D35" i="11"/>
  <c r="E35" i="11"/>
  <c r="F35" i="11"/>
  <c r="G35" i="11"/>
  <c r="H35" i="11"/>
  <c r="I35" i="11"/>
  <c r="C36" i="11"/>
  <c r="D36" i="11"/>
  <c r="E36" i="11"/>
  <c r="F36" i="11"/>
  <c r="G36" i="11"/>
  <c r="H36" i="11"/>
  <c r="I36" i="11"/>
  <c r="C37" i="11"/>
  <c r="D37" i="11"/>
  <c r="E37" i="11"/>
  <c r="F37" i="11"/>
  <c r="G37" i="11"/>
  <c r="H37" i="11"/>
  <c r="I37" i="11"/>
  <c r="C38" i="11"/>
  <c r="D38" i="11"/>
  <c r="E38" i="11"/>
  <c r="F38" i="11"/>
  <c r="G38" i="11"/>
  <c r="H38" i="11"/>
  <c r="I38" i="11"/>
  <c r="C39" i="11"/>
  <c r="D39" i="11"/>
  <c r="E39" i="11"/>
  <c r="F39" i="11"/>
  <c r="G39" i="11"/>
  <c r="H39" i="11"/>
  <c r="I39" i="11"/>
  <c r="C40" i="11"/>
  <c r="D40" i="11"/>
  <c r="E40" i="11"/>
  <c r="F40" i="11"/>
  <c r="G40" i="11"/>
  <c r="H40" i="11"/>
  <c r="I40" i="11"/>
  <c r="C41" i="11"/>
  <c r="D41" i="11"/>
  <c r="E41" i="11"/>
  <c r="F41" i="11"/>
  <c r="G41" i="11"/>
  <c r="H41" i="11"/>
  <c r="I41" i="11"/>
  <c r="C42" i="11"/>
  <c r="D42" i="11"/>
  <c r="E42" i="11"/>
  <c r="F42" i="11"/>
  <c r="G42" i="11"/>
  <c r="H42" i="11"/>
  <c r="I42" i="11"/>
  <c r="C43" i="11"/>
  <c r="D43" i="11"/>
  <c r="E43" i="11"/>
  <c r="F43" i="11"/>
  <c r="G43" i="11"/>
  <c r="H43" i="11"/>
  <c r="I43" i="11"/>
  <c r="C44" i="11"/>
  <c r="D44" i="11"/>
  <c r="E44" i="11"/>
  <c r="F44" i="11"/>
  <c r="G44" i="11"/>
  <c r="H44" i="11"/>
  <c r="I44" i="11"/>
  <c r="C45" i="11"/>
  <c r="D45" i="11"/>
  <c r="E45" i="11"/>
  <c r="F45" i="11"/>
  <c r="G45" i="11"/>
  <c r="H45" i="11"/>
  <c r="I45" i="11"/>
  <c r="C46" i="11"/>
  <c r="D46" i="11"/>
  <c r="E46" i="11"/>
  <c r="F46" i="11"/>
  <c r="G46" i="11"/>
  <c r="H46" i="11"/>
  <c r="I46" i="11"/>
  <c r="C47" i="11"/>
  <c r="D47" i="11"/>
  <c r="E47" i="11"/>
  <c r="F47" i="11"/>
  <c r="G47" i="11"/>
  <c r="H47" i="11"/>
  <c r="I47" i="11"/>
  <c r="C48" i="11"/>
  <c r="D48" i="11"/>
  <c r="E48" i="11"/>
  <c r="F48" i="11"/>
  <c r="G48" i="11"/>
  <c r="H48" i="11"/>
  <c r="I48" i="11"/>
  <c r="C49" i="11"/>
  <c r="D49" i="11"/>
  <c r="E49" i="11"/>
  <c r="F49" i="11"/>
  <c r="G49" i="11"/>
  <c r="H49" i="11"/>
  <c r="I49" i="11"/>
  <c r="C50" i="11"/>
  <c r="D50" i="11"/>
  <c r="E50" i="11"/>
  <c r="F50" i="11"/>
  <c r="G50" i="11"/>
  <c r="H50" i="11"/>
  <c r="I50" i="11"/>
  <c r="C51" i="11"/>
  <c r="D51" i="11"/>
  <c r="E51" i="11"/>
  <c r="F51" i="11"/>
  <c r="G51" i="11"/>
  <c r="H51" i="11"/>
  <c r="I51" i="11"/>
  <c r="C52" i="11"/>
  <c r="D52" i="11"/>
  <c r="E52" i="11"/>
  <c r="F52" i="11"/>
  <c r="G52" i="11"/>
  <c r="H52" i="11"/>
  <c r="I52" i="11"/>
  <c r="C53" i="11"/>
  <c r="D53" i="11"/>
  <c r="E53" i="11"/>
  <c r="F53" i="11"/>
  <c r="G53" i="11"/>
  <c r="H53" i="11"/>
  <c r="I53" i="11"/>
  <c r="I29" i="11"/>
  <c r="H29" i="11"/>
  <c r="G29" i="11"/>
  <c r="F29" i="11"/>
  <c r="E29" i="11"/>
  <c r="D29" i="11"/>
  <c r="C29" i="11"/>
  <c r="D17" i="11"/>
  <c r="C17" i="11"/>
  <c r="F17" i="11" l="1"/>
  <c r="B37" i="12" l="1"/>
  <c r="B36" i="12"/>
  <c r="C59" i="11" l="1"/>
  <c r="C72" i="11" l="1"/>
  <c r="C73" i="11" s="1"/>
  <c r="C74" i="11" s="1"/>
  <c r="C75" i="11" s="1"/>
  <c r="C64" i="11"/>
  <c r="C65" i="11" s="1"/>
  <c r="C66" i="11" s="1"/>
  <c r="C67" i="11" s="1"/>
  <c r="C60" i="11"/>
  <c r="L30" i="11"/>
  <c r="L31" i="11"/>
  <c r="L32" i="11"/>
  <c r="J30" i="12"/>
  <c r="C30" i="12"/>
  <c r="E30" i="12"/>
  <c r="F30" i="12"/>
  <c r="G30" i="12"/>
  <c r="H30" i="12"/>
  <c r="I30" i="12"/>
  <c r="C76" i="11" l="1"/>
  <c r="C23" i="11" s="1"/>
  <c r="C77" i="11"/>
  <c r="C85" i="11"/>
  <c r="C86" i="11" s="1"/>
  <c r="R60" i="11" s="1"/>
  <c r="C81" i="11"/>
  <c r="C82" i="11" s="1"/>
  <c r="P60" i="11" s="1"/>
  <c r="C69" i="11"/>
  <c r="C68" i="11"/>
  <c r="L50" i="11"/>
  <c r="L42" i="11"/>
  <c r="L49" i="11"/>
  <c r="L41" i="11"/>
  <c r="L44" i="11"/>
  <c r="L40" i="11"/>
  <c r="L36" i="11"/>
  <c r="L46" i="11"/>
  <c r="L38" i="11"/>
  <c r="L34" i="11"/>
  <c r="K50" i="11"/>
  <c r="L45" i="11"/>
  <c r="L37" i="11"/>
  <c r="L33" i="11"/>
  <c r="K51" i="11"/>
  <c r="L51" i="11"/>
  <c r="L43" i="11"/>
  <c r="L39" i="11"/>
  <c r="L35" i="11"/>
  <c r="B22" i="12"/>
  <c r="B29" i="12"/>
  <c r="B21" i="12"/>
  <c r="B26" i="12"/>
  <c r="B18" i="12"/>
  <c r="B27" i="12"/>
  <c r="B19" i="12"/>
  <c r="B25" i="12"/>
  <c r="B17" i="12"/>
  <c r="L29" i="11"/>
  <c r="B23" i="12"/>
  <c r="B30" i="12"/>
  <c r="B28" i="12"/>
  <c r="B24" i="12"/>
  <c r="B20" i="12"/>
  <c r="D30" i="12"/>
  <c r="F36" i="10"/>
  <c r="G36" i="10"/>
  <c r="F37" i="10"/>
  <c r="G37" i="10"/>
  <c r="D20" i="11" l="1"/>
  <c r="P59" i="11"/>
  <c r="P61" i="11" s="1"/>
  <c r="C20" i="11"/>
  <c r="D23" i="11"/>
  <c r="R59" i="11"/>
  <c r="R61" i="11" s="1"/>
  <c r="N8" i="12"/>
  <c r="K30" i="12"/>
  <c r="K52" i="11"/>
  <c r="N9" i="12"/>
  <c r="L31" i="12"/>
  <c r="L53" i="11"/>
  <c r="N28" i="12"/>
  <c r="N10" i="12"/>
  <c r="N29" i="12"/>
  <c r="L30" i="12"/>
  <c r="L52" i="11"/>
  <c r="B29" i="10"/>
  <c r="B23" i="10"/>
  <c r="B19" i="10"/>
  <c r="B18" i="10"/>
  <c r="B20" i="10"/>
  <c r="B30" i="10"/>
  <c r="P52" i="5"/>
  <c r="R52" i="5"/>
  <c r="B22" i="10"/>
  <c r="B24" i="10"/>
  <c r="B17" i="10"/>
  <c r="B28" i="10"/>
  <c r="B27" i="10"/>
  <c r="B26" i="10"/>
  <c r="B21" i="10"/>
  <c r="B25" i="10"/>
  <c r="Q46" i="11" l="1"/>
  <c r="Q36" i="11"/>
  <c r="Q35" i="11"/>
  <c r="Q29" i="11"/>
  <c r="S31" i="11"/>
  <c r="S32" i="11"/>
  <c r="S48" i="11"/>
  <c r="S47" i="11"/>
  <c r="Q43" i="11"/>
  <c r="Q49" i="11"/>
  <c r="Q45" i="11"/>
  <c r="Q51" i="11"/>
  <c r="Q50" i="11"/>
  <c r="Q38" i="11"/>
  <c r="Q44" i="11"/>
  <c r="Q40" i="11"/>
  <c r="Q39" i="11"/>
  <c r="Q48" i="11"/>
  <c r="Q47" i="11"/>
  <c r="Q30" i="11"/>
  <c r="Q32" i="11"/>
  <c r="Q42" i="11"/>
  <c r="Q41" i="11"/>
  <c r="Q37" i="11"/>
  <c r="Q33" i="11"/>
  <c r="Q34" i="11"/>
  <c r="S53" i="11"/>
  <c r="S30" i="11"/>
  <c r="S52" i="11"/>
  <c r="Q53" i="11"/>
  <c r="Q52" i="11"/>
  <c r="N7" i="12"/>
  <c r="N11" i="12"/>
  <c r="S33" i="11"/>
  <c r="N22" i="12"/>
  <c r="S44" i="11"/>
  <c r="N19" i="12"/>
  <c r="S41" i="11"/>
  <c r="N13" i="12"/>
  <c r="S35" i="11"/>
  <c r="M29" i="12"/>
  <c r="S51" i="11"/>
  <c r="M30" i="12"/>
  <c r="N21" i="12"/>
  <c r="S43" i="11"/>
  <c r="N27" i="12"/>
  <c r="S49" i="11"/>
  <c r="N24" i="12"/>
  <c r="S46" i="11"/>
  <c r="N30" i="12"/>
  <c r="N20" i="12"/>
  <c r="S42" i="11"/>
  <c r="N18" i="12"/>
  <c r="S40" i="11"/>
  <c r="N15" i="12"/>
  <c r="S37" i="11"/>
  <c r="M28" i="12"/>
  <c r="S50" i="11"/>
  <c r="N14" i="12"/>
  <c r="S36" i="11"/>
  <c r="N31" i="12"/>
  <c r="N12" i="12"/>
  <c r="S34" i="11"/>
  <c r="N17" i="12"/>
  <c r="S39" i="11"/>
  <c r="N23" i="12"/>
  <c r="S45" i="11"/>
  <c r="N16" i="12"/>
  <c r="S38" i="11"/>
  <c r="D37" i="10"/>
  <c r="D37" i="12" s="1"/>
  <c r="E37" i="10"/>
  <c r="E37" i="12" s="1"/>
  <c r="E36" i="10"/>
  <c r="E36" i="12" s="1"/>
  <c r="C37" i="10"/>
  <c r="C37" i="12" s="1"/>
  <c r="C36" i="10"/>
  <c r="C36" i="12" s="1"/>
  <c r="B37" i="10"/>
  <c r="B36" i="10"/>
  <c r="J31" i="12"/>
  <c r="P54" i="11" l="1"/>
  <c r="H5" i="11" s="1"/>
  <c r="Q31" i="11"/>
  <c r="Q54" i="11" s="1"/>
  <c r="R54" i="11"/>
  <c r="H7" i="11" s="1"/>
  <c r="S29" i="11"/>
  <c r="S54" i="11" s="1"/>
  <c r="D36" i="10"/>
  <c r="D36" i="12" s="1"/>
  <c r="K31" i="12" l="1"/>
  <c r="K53" i="11"/>
  <c r="C31" i="12"/>
  <c r="I31" i="12"/>
  <c r="G31" i="12"/>
  <c r="H31" i="12"/>
  <c r="F31" i="12"/>
  <c r="E31" i="12"/>
  <c r="B15" i="12"/>
  <c r="B14" i="12"/>
  <c r="B31" i="12"/>
  <c r="B13" i="12"/>
  <c r="B11" i="12"/>
  <c r="B16" i="12"/>
  <c r="B12" i="12"/>
  <c r="B7" i="10" l="1"/>
  <c r="B7" i="12"/>
  <c r="B10" i="10"/>
  <c r="B10" i="12"/>
  <c r="B8" i="10"/>
  <c r="B8" i="12"/>
  <c r="B9" i="10"/>
  <c r="B9" i="12"/>
  <c r="M31" i="12"/>
  <c r="B11" i="10"/>
  <c r="B13" i="10"/>
  <c r="B14" i="10"/>
  <c r="B16" i="10"/>
  <c r="B15" i="10"/>
  <c r="B12" i="10"/>
  <c r="B31" i="10"/>
  <c r="P53" i="5"/>
  <c r="R53" i="5"/>
  <c r="D31" i="12"/>
  <c r="C17" i="5" l="1"/>
  <c r="D17" i="5" l="1"/>
  <c r="C81" i="5" s="1"/>
  <c r="C82" i="5" s="1"/>
  <c r="P60" i="5" s="1"/>
  <c r="F17" i="5" l="1"/>
  <c r="C72" i="5"/>
  <c r="C73" i="5" s="1"/>
  <c r="C74" i="5" s="1"/>
  <c r="C75" i="5" s="1"/>
  <c r="C76" i="5" s="1"/>
  <c r="C23" i="5" s="1"/>
  <c r="C85" i="5"/>
  <c r="C86" i="5" s="1"/>
  <c r="R60" i="5" s="1"/>
  <c r="C64" i="5"/>
  <c r="C65" i="5" s="1"/>
  <c r="C66" i="5" s="1"/>
  <c r="C67" i="5" s="1"/>
  <c r="C68" i="5" s="1"/>
  <c r="C20" i="5" s="1"/>
  <c r="C77" i="5" l="1"/>
  <c r="C69" i="5"/>
  <c r="D20" i="5" s="1"/>
  <c r="P40" i="5" s="1"/>
  <c r="P47" i="5" l="1"/>
  <c r="Q47" i="5" s="1"/>
  <c r="P49" i="5"/>
  <c r="Q49" i="5" s="1"/>
  <c r="P44" i="5"/>
  <c r="Q44" i="5" s="1"/>
  <c r="P51" i="5"/>
  <c r="Q51" i="5" s="1"/>
  <c r="P46" i="5"/>
  <c r="Q46" i="5" s="1"/>
  <c r="P50" i="5"/>
  <c r="Q50" i="5" s="1"/>
  <c r="P43" i="5"/>
  <c r="Q43" i="5" s="1"/>
  <c r="P48" i="5"/>
  <c r="Q48" i="5" s="1"/>
  <c r="P45" i="5"/>
  <c r="Q45" i="5" s="1"/>
  <c r="P41" i="5"/>
  <c r="Q41" i="5" s="1"/>
  <c r="P42" i="5"/>
  <c r="Q42" i="5" s="1"/>
  <c r="P36" i="5"/>
  <c r="Q36" i="5" s="1"/>
  <c r="P38" i="5"/>
  <c r="Q38" i="5" s="1"/>
  <c r="P35" i="5"/>
  <c r="Q35" i="5" s="1"/>
  <c r="P33" i="5"/>
  <c r="Q33" i="5" s="1"/>
  <c r="P37" i="5"/>
  <c r="Q37" i="5" s="1"/>
  <c r="P39" i="5"/>
  <c r="Q39" i="5" s="1"/>
  <c r="P34" i="5"/>
  <c r="Q34" i="5" s="1"/>
  <c r="P32" i="5"/>
  <c r="Q32" i="5" s="1"/>
  <c r="Q53" i="5"/>
  <c r="P30" i="5"/>
  <c r="Q30" i="5" s="1"/>
  <c r="P29" i="5"/>
  <c r="Q52" i="5"/>
  <c r="Q40" i="5"/>
  <c r="P31" i="5"/>
  <c r="Q31" i="5" s="1"/>
  <c r="D23" i="5"/>
  <c r="R59" i="5"/>
  <c r="R61" i="5" s="1"/>
  <c r="P59" i="5"/>
  <c r="P61" i="5" s="1"/>
  <c r="R51" i="5" l="1"/>
  <c r="S51" i="5" s="1"/>
  <c r="R45" i="5"/>
  <c r="S45" i="5" s="1"/>
  <c r="R47" i="5"/>
  <c r="S47" i="5" s="1"/>
  <c r="R49" i="5"/>
  <c r="S49" i="5" s="1"/>
  <c r="R44" i="5"/>
  <c r="S44" i="5" s="1"/>
  <c r="R46" i="5"/>
  <c r="S46" i="5" s="1"/>
  <c r="R50" i="5"/>
  <c r="S50" i="5" s="1"/>
  <c r="R48" i="5"/>
  <c r="S48" i="5" s="1"/>
  <c r="R39" i="5"/>
  <c r="S39" i="5" s="1"/>
  <c r="R37" i="5"/>
  <c r="S37" i="5" s="1"/>
  <c r="R40" i="5"/>
  <c r="S40" i="5" s="1"/>
  <c r="R38" i="5"/>
  <c r="S38" i="5" s="1"/>
  <c r="R41" i="5"/>
  <c r="S41" i="5" s="1"/>
  <c r="R35" i="5"/>
  <c r="S35" i="5" s="1"/>
  <c r="R34" i="5"/>
  <c r="S34" i="5" s="1"/>
  <c r="R42" i="5"/>
  <c r="S42" i="5" s="1"/>
  <c r="R43" i="5"/>
  <c r="S43" i="5" s="1"/>
  <c r="R36" i="5"/>
  <c r="S36" i="5" s="1"/>
  <c r="R33" i="5"/>
  <c r="S33" i="5" s="1"/>
  <c r="S53" i="5"/>
  <c r="S52" i="5"/>
  <c r="R29" i="5"/>
  <c r="R30" i="5"/>
  <c r="S30" i="5" s="1"/>
  <c r="R32" i="5"/>
  <c r="S32" i="5" s="1"/>
  <c r="R31" i="5"/>
  <c r="S31" i="5" s="1"/>
  <c r="Q29" i="5"/>
  <c r="Q54" i="5" s="1"/>
  <c r="P54" i="5"/>
  <c r="H5" i="5" s="1"/>
  <c r="S29" i="5" l="1"/>
  <c r="S54" i="5" s="1"/>
  <c r="R54" i="5"/>
  <c r="H7" i="5" s="1"/>
</calcChain>
</file>

<file path=xl/sharedStrings.xml><?xml version="1.0" encoding="utf-8"?>
<sst xmlns="http://schemas.openxmlformats.org/spreadsheetml/2006/main" count="224" uniqueCount="116">
  <si>
    <t>Sector</t>
  </si>
  <si>
    <t xml:space="preserve">Number of TUs </t>
  </si>
  <si>
    <t>Type of agreement</t>
  </si>
  <si>
    <t>Direct Fuel (Units)</t>
  </si>
  <si>
    <t>Primary Grid Electricity (Units)</t>
  </si>
  <si>
    <t>Primary Other Electricity (Units)</t>
  </si>
  <si>
    <t>Primary All Electricity (kWh)</t>
  </si>
  <si>
    <t>Direct Fuel (kWh)</t>
  </si>
  <si>
    <t>% Captured by EU ETS Phase III</t>
  </si>
  <si>
    <t>Direct Fuel for Steam and/or Hot Water(kWh)</t>
  </si>
  <si>
    <t>Direct Fuel for Direct Heat (kWh)</t>
  </si>
  <si>
    <t>CHP</t>
  </si>
  <si>
    <t xml:space="preserve"> </t>
  </si>
  <si>
    <r>
      <rPr>
        <b/>
        <u/>
        <sz val="11"/>
        <rFont val="Arial"/>
        <family val="2"/>
      </rPr>
      <t>COL C</t>
    </r>
    <r>
      <rPr>
        <b/>
        <sz val="11"/>
        <rFont val="Arial"/>
        <family val="2"/>
      </rPr>
      <t xml:space="preserve">
Lifetime of the measure (years)</t>
    </r>
  </si>
  <si>
    <t>TOTAL ABATEMENT PERCENTAGES --&gt;</t>
  </si>
  <si>
    <t>Section 3 - Abatement Summary - Demand Side</t>
  </si>
  <si>
    <t>Section 4 - Abatement Summary - Supply Side</t>
  </si>
  <si>
    <r>
      <rPr>
        <b/>
        <u/>
        <sz val="11"/>
        <rFont val="Arial"/>
        <family val="2"/>
      </rPr>
      <t>COL B</t>
    </r>
    <r>
      <rPr>
        <b/>
        <sz val="11"/>
        <rFont val="Arial"/>
        <family val="2"/>
      </rPr>
      <t xml:space="preserve">
Abatement Measure</t>
    </r>
  </si>
  <si>
    <t>Abatement Measure</t>
  </si>
  <si>
    <r>
      <rPr>
        <b/>
        <u/>
        <sz val="11"/>
        <rFont val="Arial"/>
        <family val="2"/>
      </rPr>
      <t>COL D</t>
    </r>
    <r>
      <rPr>
        <b/>
        <sz val="11"/>
        <rFont val="Arial"/>
        <family val="2"/>
      </rPr>
      <t xml:space="preserve">
What % of total Primary Electricity is potentially impacted upon by each measure?</t>
    </r>
  </si>
  <si>
    <r>
      <rPr>
        <b/>
        <u/>
        <sz val="11"/>
        <rFont val="Arial"/>
        <family val="2"/>
      </rPr>
      <t>COL E</t>
    </r>
    <r>
      <rPr>
        <b/>
        <sz val="11"/>
        <rFont val="Arial"/>
        <family val="2"/>
      </rPr>
      <t xml:space="preserve">
What % of Direct Fuel is potentially impacted upon by each measure?</t>
    </r>
  </si>
  <si>
    <r>
      <rPr>
        <b/>
        <u/>
        <sz val="11"/>
        <rFont val="Arial"/>
        <family val="2"/>
      </rPr>
      <t>COL F</t>
    </r>
    <r>
      <rPr>
        <b/>
        <sz val="11"/>
        <rFont val="Arial"/>
        <family val="2"/>
      </rPr>
      <t xml:space="preserve">
What % of primary electricity could be saved through the use of this measure? </t>
    </r>
  </si>
  <si>
    <r>
      <rPr>
        <b/>
        <u/>
        <sz val="11"/>
        <rFont val="Arial"/>
        <family val="2"/>
      </rPr>
      <t>COL G</t>
    </r>
    <r>
      <rPr>
        <b/>
        <sz val="11"/>
        <rFont val="Arial"/>
        <family val="2"/>
      </rPr>
      <t xml:space="preserve">
What % of Direct Fuel could be saved through the use of this measure?</t>
    </r>
  </si>
  <si>
    <r>
      <rPr>
        <b/>
        <u/>
        <sz val="11"/>
        <rFont val="Arial"/>
        <family val="2"/>
      </rPr>
      <t>COL H</t>
    </r>
    <r>
      <rPr>
        <b/>
        <sz val="11"/>
        <rFont val="Arial"/>
        <family val="2"/>
      </rPr>
      <t xml:space="preserve">
Payback Period Technical (years)</t>
    </r>
  </si>
  <si>
    <r>
      <rPr>
        <b/>
        <u/>
        <sz val="11"/>
        <rFont val="Arial"/>
        <family val="2"/>
      </rPr>
      <t>COL I</t>
    </r>
    <r>
      <rPr>
        <b/>
        <sz val="11"/>
        <rFont val="Arial"/>
        <family val="2"/>
      </rPr>
      <t xml:space="preserve">
Payback Period Realistic (years)</t>
    </r>
  </si>
  <si>
    <t>Primary energy consumed in 2018 for all Sector Eligible Facilities wishing to participate in TP5 (Including EU ETS Emissions)</t>
  </si>
  <si>
    <t>Fuel split of Energy consumed in 2018 for all Sector Eligible Facilities wishing to particpate in TP5 (Excluding EU ETS Emissions)</t>
  </si>
  <si>
    <r>
      <rPr>
        <b/>
        <u/>
        <sz val="11"/>
        <rFont val="Arial"/>
        <family val="2"/>
      </rPr>
      <t>COL J</t>
    </r>
    <r>
      <rPr>
        <b/>
        <sz val="11"/>
        <rFont val="Arial"/>
        <family val="2"/>
      </rPr>
      <t xml:space="preserve">
Achieved Penetration in 2018 (%)</t>
    </r>
  </si>
  <si>
    <r>
      <rPr>
        <b/>
        <u/>
        <sz val="11"/>
        <rFont val="Arial"/>
        <family val="2"/>
      </rPr>
      <t>COL K</t>
    </r>
    <r>
      <rPr>
        <b/>
        <sz val="11"/>
        <rFont val="Arial"/>
        <family val="2"/>
      </rPr>
      <t xml:space="preserve">
Realistic penetration by 2020 (%)</t>
    </r>
  </si>
  <si>
    <t>Baseline fuel split adjusted for supply side savings</t>
  </si>
  <si>
    <t>New fuel for heat savings</t>
  </si>
  <si>
    <t>Total new primary energy savings</t>
  </si>
  <si>
    <t>New fuel savings as % of baseline</t>
  </si>
  <si>
    <t>Savings, Primary All Electricity</t>
  </si>
  <si>
    <t>Savings, Direct Fuel</t>
  </si>
  <si>
    <t>Direct fuel susceptible to new savings</t>
  </si>
  <si>
    <t>TP4</t>
  </si>
  <si>
    <t>TP5</t>
  </si>
  <si>
    <r>
      <rPr>
        <b/>
        <u/>
        <sz val="11"/>
        <rFont val="Arial"/>
        <family val="2"/>
      </rPr>
      <t>COL N</t>
    </r>
    <r>
      <rPr>
        <b/>
        <sz val="11"/>
        <rFont val="Arial"/>
        <family val="2"/>
      </rPr>
      <t xml:space="preserve">
2022 Interaction Extent (%)</t>
    </r>
  </si>
  <si>
    <r>
      <rPr>
        <b/>
        <u/>
        <sz val="11"/>
        <rFont val="Arial"/>
        <family val="2"/>
      </rPr>
      <t>COL C</t>
    </r>
    <r>
      <rPr>
        <b/>
        <sz val="11"/>
        <rFont val="Arial"/>
        <family val="2"/>
      </rPr>
      <t xml:space="preserve">
What % of total heat generated by direct fuel in TP3 was supplied by this measure</t>
    </r>
  </si>
  <si>
    <r>
      <rPr>
        <b/>
        <u/>
        <sz val="11"/>
        <rFont val="Arial"/>
        <family val="2"/>
      </rPr>
      <t>COL B</t>
    </r>
    <r>
      <rPr>
        <b/>
        <sz val="11"/>
        <rFont val="Arial"/>
        <family val="2"/>
      </rPr>
      <t xml:space="preserve">
Abatement Measure
</t>
    </r>
    <r>
      <rPr>
        <b/>
        <i/>
        <sz val="9"/>
        <rFont val="Arial"/>
        <family val="2"/>
      </rPr>
      <t>(Automatically populated from 2022 Summary Quantitative)</t>
    </r>
  </si>
  <si>
    <r>
      <rPr>
        <b/>
        <u/>
        <sz val="11"/>
        <rFont val="Arial"/>
        <family val="2"/>
      </rPr>
      <t>COL E</t>
    </r>
    <r>
      <rPr>
        <b/>
        <sz val="11"/>
        <rFont val="Arial"/>
        <family val="2"/>
      </rPr>
      <t xml:space="preserve">
Projected % primary energy savings for capacity that will be operating during TP4</t>
    </r>
  </si>
  <si>
    <r>
      <rPr>
        <b/>
        <u/>
        <sz val="11"/>
        <rFont val="Arial"/>
        <family val="2"/>
      </rPr>
      <t>COL G</t>
    </r>
    <r>
      <rPr>
        <b/>
        <sz val="11"/>
        <rFont val="Arial"/>
        <family val="2"/>
      </rPr>
      <t xml:space="preserve">
Projected % primary energy savings for capacity that will be operating during TP5</t>
    </r>
  </si>
  <si>
    <t>CHP Savings</t>
  </si>
  <si>
    <t>Renewable Heat Savings</t>
  </si>
  <si>
    <r>
      <rPr>
        <b/>
        <u/>
        <sz val="11"/>
        <rFont val="Arial"/>
        <family val="2"/>
      </rPr>
      <t>COL L</t>
    </r>
    <r>
      <rPr>
        <b/>
        <sz val="11"/>
        <rFont val="Arial"/>
        <family val="2"/>
      </rPr>
      <t xml:space="preserve">
2020 Interaction Extent (%)</t>
    </r>
  </si>
  <si>
    <r>
      <rPr>
        <b/>
        <u/>
        <sz val="11"/>
        <rFont val="Arial"/>
        <family val="2"/>
      </rPr>
      <t>COL M</t>
    </r>
    <r>
      <rPr>
        <b/>
        <sz val="11"/>
        <rFont val="Arial"/>
        <family val="2"/>
      </rPr>
      <t xml:space="preserve">
Realistic Penetration by 2022 (%)</t>
    </r>
  </si>
  <si>
    <r>
      <rPr>
        <b/>
        <u/>
        <sz val="11"/>
        <rFont val="Arial"/>
        <family val="2"/>
      </rPr>
      <t>COL P</t>
    </r>
    <r>
      <rPr>
        <b/>
        <sz val="11"/>
        <rFont val="Arial"/>
        <family val="2"/>
      </rPr>
      <t xml:space="preserve">
Realistic Abatement in 2020 (kWh)</t>
    </r>
  </si>
  <si>
    <r>
      <rPr>
        <b/>
        <u/>
        <sz val="11"/>
        <rFont val="Arial"/>
        <family val="2"/>
      </rPr>
      <t>COL R</t>
    </r>
    <r>
      <rPr>
        <b/>
        <sz val="11"/>
        <rFont val="Arial"/>
        <family val="2"/>
      </rPr>
      <t xml:space="preserve">
Realistic Abatement in 2022 (kWh)</t>
    </r>
  </si>
  <si>
    <t>COL S
Contribution to Abatement in 2022 (%)</t>
  </si>
  <si>
    <r>
      <rPr>
        <b/>
        <u/>
        <sz val="11"/>
        <rFont val="Arial"/>
        <family val="2"/>
      </rPr>
      <t>COL Q</t>
    </r>
    <r>
      <rPr>
        <b/>
        <sz val="11"/>
        <rFont val="Arial"/>
        <family val="2"/>
      </rPr>
      <t xml:space="preserve">
Contribution to Abatement in 2020 (%)</t>
    </r>
  </si>
  <si>
    <r>
      <rPr>
        <b/>
        <u/>
        <sz val="11"/>
        <rFont val="Arial"/>
        <family val="2"/>
      </rPr>
      <t>COL P</t>
    </r>
    <r>
      <rPr>
        <b/>
        <sz val="11"/>
        <rFont val="Arial"/>
        <family val="2"/>
      </rPr>
      <t xml:space="preserve">
Realistic Saving in 2020 (kWh)</t>
    </r>
  </si>
  <si>
    <r>
      <rPr>
        <b/>
        <u/>
        <sz val="11"/>
        <rFont val="Arial"/>
        <family val="2"/>
      </rPr>
      <t>COL R</t>
    </r>
    <r>
      <rPr>
        <b/>
        <sz val="11"/>
        <rFont val="Arial"/>
        <family val="2"/>
      </rPr>
      <t xml:space="preserve">
Realistic Saving in 2022 (kWh)</t>
    </r>
  </si>
  <si>
    <t xml:space="preserve">A detail guidance document has been produced to support completion of this template, please refer to it </t>
  </si>
  <si>
    <t>Realistic abatement % for 2022 relative to 2018 BY</t>
  </si>
  <si>
    <t>Renewables</t>
  </si>
  <si>
    <r>
      <rPr>
        <b/>
        <u/>
        <sz val="11"/>
        <rFont val="Arial"/>
        <family val="2"/>
      </rPr>
      <t>COL K</t>
    </r>
    <r>
      <rPr>
        <b/>
        <sz val="11"/>
        <rFont val="Arial"/>
        <family val="2"/>
      </rPr>
      <t xml:space="preserve">
Realistic penetration by 2022 (%)</t>
    </r>
  </si>
  <si>
    <r>
      <rPr>
        <b/>
        <u/>
        <sz val="11"/>
        <rFont val="Arial"/>
        <family val="2"/>
      </rPr>
      <t>COL L</t>
    </r>
    <r>
      <rPr>
        <b/>
        <sz val="11"/>
        <rFont val="Arial"/>
        <family val="2"/>
      </rPr>
      <t xml:space="preserve">
2022 Interaction Extent (%)</t>
    </r>
  </si>
  <si>
    <r>
      <rPr>
        <b/>
        <u/>
        <sz val="11"/>
        <rFont val="Arial"/>
        <family val="2"/>
      </rPr>
      <t>COL P</t>
    </r>
    <r>
      <rPr>
        <b/>
        <sz val="11"/>
        <rFont val="Arial"/>
        <family val="2"/>
      </rPr>
      <t xml:space="preserve">
Realistic Abatement in 2022 (kWh)</t>
    </r>
  </si>
  <si>
    <r>
      <rPr>
        <b/>
        <u/>
        <sz val="11"/>
        <rFont val="Arial"/>
        <family val="2"/>
      </rPr>
      <t>COL Q</t>
    </r>
    <r>
      <rPr>
        <b/>
        <sz val="11"/>
        <rFont val="Arial"/>
        <family val="2"/>
      </rPr>
      <t xml:space="preserve">
Contribution to Abatement in 2022 (%)</t>
    </r>
  </si>
  <si>
    <r>
      <rPr>
        <b/>
        <u/>
        <sz val="11"/>
        <rFont val="Arial"/>
        <family val="2"/>
      </rPr>
      <t>COL R</t>
    </r>
    <r>
      <rPr>
        <b/>
        <sz val="11"/>
        <rFont val="Arial"/>
        <family val="2"/>
      </rPr>
      <t xml:space="preserve">
Realistic Abatement in 2024 (kWh)</t>
    </r>
  </si>
  <si>
    <t>COL S
Contribution to Abatement in 2024 (%)</t>
  </si>
  <si>
    <r>
      <rPr>
        <b/>
        <u/>
        <sz val="11"/>
        <rFont val="Arial"/>
        <family val="2"/>
      </rPr>
      <t>COL G</t>
    </r>
    <r>
      <rPr>
        <b/>
        <sz val="11"/>
        <rFont val="Arial"/>
        <family val="2"/>
      </rPr>
      <t xml:space="preserve">
Projected % primary energy savings for capacity that will be operating during TP6</t>
    </r>
  </si>
  <si>
    <r>
      <rPr>
        <b/>
        <u/>
        <sz val="11"/>
        <rFont val="Arial"/>
        <family val="2"/>
      </rPr>
      <t>COL P</t>
    </r>
    <r>
      <rPr>
        <b/>
        <sz val="11"/>
        <rFont val="Arial"/>
        <family val="2"/>
      </rPr>
      <t xml:space="preserve">
Realistic Saving in 2022 (kWh)</t>
    </r>
  </si>
  <si>
    <r>
      <rPr>
        <b/>
        <u/>
        <sz val="11"/>
        <rFont val="Arial"/>
        <family val="2"/>
      </rPr>
      <t>COL R</t>
    </r>
    <r>
      <rPr>
        <b/>
        <sz val="11"/>
        <rFont val="Arial"/>
        <family val="2"/>
      </rPr>
      <t xml:space="preserve">
Realistic Saving in 2024 (kWh)</t>
    </r>
  </si>
  <si>
    <r>
      <rPr>
        <b/>
        <u/>
        <sz val="11"/>
        <rFont val="Arial"/>
        <family val="2"/>
      </rPr>
      <t>COL M</t>
    </r>
    <r>
      <rPr>
        <b/>
        <sz val="11"/>
        <rFont val="Arial"/>
        <family val="2"/>
      </rPr>
      <t xml:space="preserve">
Realistic Penetration by 2024 (%)</t>
    </r>
  </si>
  <si>
    <r>
      <rPr>
        <b/>
        <u/>
        <sz val="11"/>
        <rFont val="Arial"/>
        <family val="2"/>
      </rPr>
      <t>COL N</t>
    </r>
    <r>
      <rPr>
        <b/>
        <sz val="11"/>
        <rFont val="Arial"/>
        <family val="2"/>
      </rPr>
      <t xml:space="preserve">
2024 Interaction Extent (%)</t>
    </r>
  </si>
  <si>
    <t>Realistic abatement % for 2024 relative to 2018 BY</t>
  </si>
  <si>
    <r>
      <rPr>
        <b/>
        <u/>
        <sz val="11"/>
        <rFont val="Arial"/>
        <family val="2"/>
      </rPr>
      <t>COL E</t>
    </r>
    <r>
      <rPr>
        <b/>
        <sz val="11"/>
        <rFont val="Arial"/>
        <family val="2"/>
      </rPr>
      <t xml:space="preserve">
Projected % primary energy savings for capacity that will be operating during TP5</t>
    </r>
  </si>
  <si>
    <t>TP6</t>
  </si>
  <si>
    <t>Section 1 - Sector Summary (Facilities included in 2018 Base Year data)</t>
  </si>
  <si>
    <t>Section 2 - Energy Summary (for Facilities included in 2018 Baseline Data)</t>
  </si>
  <si>
    <t>Section 2 - Energy Summary (for Facilites included in 2018 Base Year data)</t>
  </si>
  <si>
    <t>Data in the Yellow cells has been brought through from the 2022 Explanation tab and cannot be revised here. 
Data in the Green cells has been brought through from the 2022 Quantitative tab and should be overwriten with an explanation for the figure given, in particular consider where interactions with other measures apply as not doing so would over-estimate the abatement potential.</t>
  </si>
  <si>
    <t>Performance Improvement % for 2022 relative to 2018 BY</t>
  </si>
  <si>
    <t>Counter Offer % for 2024 relative to 2018 BY</t>
  </si>
  <si>
    <t>Achieved Performance Improvement % for 2020 relative to 2018 BY</t>
  </si>
  <si>
    <t>Achieved Performance Improvement % for 2022 relative to 2018 BY</t>
  </si>
  <si>
    <t>Calculated Performance Improvment % for 2022 relative to 2018 BY</t>
  </si>
  <si>
    <t>Calculated Performance Improvement % for 2020 relative to 2018 BY</t>
  </si>
  <si>
    <r>
      <rPr>
        <b/>
        <u/>
        <sz val="11"/>
        <rFont val="Arial"/>
        <family val="2"/>
      </rPr>
      <t>COL M</t>
    </r>
    <r>
      <rPr>
        <b/>
        <sz val="11"/>
        <rFont val="Arial"/>
        <family val="2"/>
      </rPr>
      <t xml:space="preserve">
Achieved Penetration by 2022 (%)</t>
    </r>
  </si>
  <si>
    <r>
      <rPr>
        <b/>
        <u/>
        <sz val="11"/>
        <rFont val="Arial"/>
        <family val="2"/>
      </rPr>
      <t>COL K</t>
    </r>
    <r>
      <rPr>
        <b/>
        <sz val="11"/>
        <rFont val="Arial"/>
        <family val="2"/>
      </rPr>
      <t xml:space="preserve">
Achieved Penetration by 2020 (%)</t>
    </r>
  </si>
  <si>
    <r>
      <rPr>
        <b/>
        <u/>
        <sz val="11"/>
        <rFont val="Arial"/>
        <family val="2"/>
      </rPr>
      <t>COL F</t>
    </r>
    <r>
      <rPr>
        <b/>
        <sz val="11"/>
        <rFont val="Arial"/>
        <family val="2"/>
      </rPr>
      <t xml:space="preserve">
What % of total heat generated by direct fuel could be realistically supplied by this measure in TP5?</t>
    </r>
  </si>
  <si>
    <r>
      <rPr>
        <b/>
        <u/>
        <sz val="11"/>
        <rFont val="Arial"/>
        <family val="2"/>
      </rPr>
      <t>COL D</t>
    </r>
    <r>
      <rPr>
        <b/>
        <sz val="11"/>
        <rFont val="Arial"/>
        <family val="2"/>
      </rPr>
      <t xml:space="preserve">
What % of total heat generated by direct fuel could realistically be supplied by this measure in TP4?</t>
    </r>
  </si>
  <si>
    <r>
      <rPr>
        <b/>
        <u/>
        <sz val="11"/>
        <rFont val="Arial"/>
        <family val="2"/>
      </rPr>
      <t>COL C</t>
    </r>
    <r>
      <rPr>
        <b/>
        <sz val="11"/>
        <rFont val="Arial"/>
        <family val="2"/>
      </rPr>
      <t xml:space="preserve">
What % of total heat generated by direct fuel in TP3 was supplied by this measure?</t>
    </r>
  </si>
  <si>
    <r>
      <rPr>
        <b/>
        <u/>
        <sz val="11"/>
        <rFont val="Arial"/>
        <family val="2"/>
      </rPr>
      <t>COL D</t>
    </r>
    <r>
      <rPr>
        <b/>
        <sz val="11"/>
        <rFont val="Arial"/>
        <family val="2"/>
      </rPr>
      <t xml:space="preserve">
What % of total heat generated by direct fuel could realistically be supplied by this measure in TP5?</t>
    </r>
  </si>
  <si>
    <r>
      <rPr>
        <b/>
        <u/>
        <sz val="11"/>
        <rFont val="Arial"/>
        <family val="2"/>
      </rPr>
      <t>COL F</t>
    </r>
    <r>
      <rPr>
        <b/>
        <sz val="11"/>
        <rFont val="Arial"/>
        <family val="2"/>
      </rPr>
      <t xml:space="preserve">
What % of total heat generated by direct fuel could be realistically supplied by this measure in TP6?</t>
    </r>
  </si>
  <si>
    <t>Data needs to be provided in the Green Cells and a corresponding explanation given in the 2022 Explanation tab.</t>
  </si>
  <si>
    <t xml:space="preserve">Data is needed in the Green cells. Data has been brought through from the 2022 Quantitative tab and should be overwriten with an explanation for the figure given, in particular consider where interactions with other measures apply as not doing so would over-estimate the abatement potential.
</t>
  </si>
  <si>
    <t>Data in the Yellow cells has been brought through from the 2022 Quantitative tab and cannot be revised here. Data needs to be added in the green cells.</t>
  </si>
  <si>
    <t>Energy management systems</t>
  </si>
  <si>
    <t>Use of energy submetering systems and energy monitoring and targeting</t>
  </si>
  <si>
    <t>Process optimisation</t>
  </si>
  <si>
    <t>Improved control technology</t>
  </si>
  <si>
    <t>Process Control: Advanced Control &amp; Optimisation</t>
  </si>
  <si>
    <t>Improved efficiency of steam and hot water production and distribution.</t>
  </si>
  <si>
    <t>Minimising use of hot water</t>
  </si>
  <si>
    <t>Improved insulation on heating systems, cooling systems and building fabric.</t>
  </si>
  <si>
    <t>More efficient refrigeration and chilling equipment.</t>
  </si>
  <si>
    <t>Techniques to minimise heat gains in refrigerated spaces.</t>
  </si>
  <si>
    <t>Improved management of refrigerated spaces</t>
  </si>
  <si>
    <t>Improved oven design and operation.</t>
  </si>
  <si>
    <t>More efficient distillation and evaporation.</t>
  </si>
  <si>
    <t>More efficient drying equipment.</t>
  </si>
  <si>
    <t>More efficient compressed air production and distribution.</t>
  </si>
  <si>
    <t>Avoiding use of compressed air through improved efficiency and alternative technologies.</t>
  </si>
  <si>
    <t>Waste heat recovery.</t>
  </si>
  <si>
    <t>VSDs: install on pumps and fans</t>
  </si>
  <si>
    <t>HEMs: Upgrade to higher efficiency motors</t>
  </si>
  <si>
    <t>Re-lamping/Lighting Optimisers/Sensors</t>
  </si>
  <si>
    <t>More efficient pump and fan designs and improved sizing.  Proper sizing of pipes.</t>
  </si>
  <si>
    <t>Improvements to cleaning systems including  CIP</t>
  </si>
  <si>
    <t>Improvements to vacuum systems</t>
  </si>
  <si>
    <t>Improvements to equipment using vacuum</t>
  </si>
  <si>
    <t>Improvements to HVAC.</t>
  </si>
  <si>
    <t>FDF1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</si>
</sst>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Calibri"/>
      <family val="2"/>
      <scheme val="minor"/>
    </font>
    <font>
      <b/>
      <sz val="11"/>
      <name val="Arial"/>
      <family val="2"/>
    </font>
    <font>
      <sz val="11"/>
      <name val="Arial"/>
      <family val="2"/>
    </font>
    <font>
      <b/>
      <u/>
      <sz val="11"/>
      <name val="Arial"/>
      <family val="2"/>
    </font>
    <font>
      <sz val="11"/>
      <color theme="1"/>
      <name val="Calibri"/>
      <family val="2"/>
      <scheme val="minor"/>
    </font>
    <font>
      <b/>
      <i/>
      <sz val="9"/>
      <name val="Arial"/>
      <family val="2"/>
    </font>
    <font>
      <b/>
      <sz val="14"/>
      <name val="Arial"/>
      <family val="2"/>
    </font>
    <font>
      <b/>
      <sz val="18"/>
      <color rgb="FFFF0000"/>
      <name val="Arial"/>
      <family val="2"/>
    </font>
    <font>
      <sz val="11"/>
      <color theme="1"/>
      <name val="Arial"/>
      <family val="2"/>
    </font>
    <font>
      <b/>
      <sz val="20"/>
      <color theme="0"/>
      <name val="Arial"/>
      <family val="2"/>
    </font>
    <font>
      <b/>
      <sz val="14"/>
      <color rgb="FFFF0000"/>
      <name val="Arial"/>
      <family val="2"/>
    </font>
    <font>
      <b/>
      <sz val="14"/>
      <color theme="1"/>
      <name val="Arial"/>
      <family val="2"/>
    </font>
    <font>
      <b/>
      <sz val="12"/>
      <color theme="1"/>
      <name val="Arial"/>
      <family val="2"/>
    </font>
    <font>
      <b/>
      <u/>
      <sz val="11"/>
      <color theme="1"/>
      <name val="Arial"/>
      <family val="2"/>
    </font>
    <font>
      <sz val="20"/>
      <color rgb="FFFF0000"/>
      <name val="Arial"/>
      <family val="2"/>
    </font>
    <font>
      <b/>
      <sz val="12"/>
      <name val="Arial"/>
      <family val="2"/>
    </font>
  </fonts>
  <fills count="9">
    <fill>
      <patternFill patternType="none"/>
    </fill>
    <fill>
      <patternFill patternType="gray125"/>
    </fill>
    <fill>
      <patternFill patternType="solid">
        <fgColor theme="6" tint="-0.249977111117893"/>
        <bgColor indexed="64"/>
      </patternFill>
    </fill>
    <fill>
      <patternFill patternType="solid">
        <fgColor indexed="44"/>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rgb="FF99CCFF"/>
        <bgColor indexed="64"/>
      </patternFill>
    </fill>
    <fill>
      <patternFill patternType="solid">
        <fgColor rgb="FFEEEB7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75">
    <xf numFmtId="0" fontId="0" fillId="0" borderId="0" xfId="0"/>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wrapText="1"/>
    </xf>
    <xf numFmtId="0" fontId="1" fillId="0" borderId="0" xfId="0" applyFont="1" applyFill="1" applyBorder="1" applyAlignment="1" applyProtection="1">
      <alignment wrapText="1"/>
    </xf>
    <xf numFmtId="3" fontId="2" fillId="0" borderId="0" xfId="0" applyNumberFormat="1" applyFont="1" applyFill="1" applyBorder="1" applyAlignment="1" applyProtection="1"/>
    <xf numFmtId="9" fontId="2" fillId="5" borderId="1" xfId="0" applyNumberFormat="1" applyFont="1" applyFill="1" applyBorder="1" applyAlignment="1" applyProtection="1"/>
    <xf numFmtId="164" fontId="2" fillId="0" borderId="0" xfId="0" applyNumberFormat="1" applyFont="1" applyFill="1" applyBorder="1" applyAlignment="1" applyProtection="1"/>
    <xf numFmtId="3" fontId="1" fillId="3" borderId="1" xfId="0" applyNumberFormat="1" applyFont="1" applyFill="1" applyBorder="1" applyAlignment="1" applyProtection="1">
      <alignment wrapText="1"/>
    </xf>
    <xf numFmtId="0" fontId="1" fillId="7"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9" fontId="2" fillId="4" borderId="1" xfId="0" applyNumberFormat="1" applyFont="1" applyFill="1" applyBorder="1" applyAlignment="1" applyProtection="1">
      <protection locked="0"/>
    </xf>
    <xf numFmtId="3" fontId="2" fillId="0" borderId="0" xfId="0" applyNumberFormat="1" applyFont="1" applyFill="1" applyBorder="1" applyAlignment="1" applyProtection="1">
      <alignment wrapText="1"/>
    </xf>
    <xf numFmtId="9" fontId="2" fillId="0" borderId="0" xfId="0" applyNumberFormat="1" applyFont="1" applyFill="1" applyBorder="1" applyAlignment="1" applyProtection="1"/>
    <xf numFmtId="3" fontId="1" fillId="7" borderId="1" xfId="0" applyNumberFormat="1" applyFont="1" applyFill="1" applyBorder="1" applyAlignment="1" applyProtection="1">
      <alignment wrapText="1"/>
      <protection locked="0"/>
    </xf>
    <xf numFmtId="3" fontId="7" fillId="0" borderId="5" xfId="0" applyNumberFormat="1" applyFont="1" applyBorder="1" applyAlignment="1" applyProtection="1">
      <protection locked="0"/>
    </xf>
    <xf numFmtId="0" fontId="1" fillId="3" borderId="1"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3" fontId="2" fillId="0" borderId="0" xfId="0" applyNumberFormat="1" applyFont="1" applyFill="1" applyBorder="1" applyAlignment="1" applyProtection="1">
      <alignment wrapText="1"/>
      <protection locked="0"/>
    </xf>
    <xf numFmtId="0" fontId="1" fillId="0" borderId="0" xfId="0" applyFont="1" applyFill="1" applyBorder="1" applyAlignment="1" applyProtection="1">
      <alignment vertical="center" wrapText="1"/>
    </xf>
    <xf numFmtId="3" fontId="1" fillId="0" borderId="0" xfId="0" applyNumberFormat="1" applyFont="1" applyFill="1" applyBorder="1" applyAlignment="1" applyProtection="1">
      <alignment wrapText="1"/>
    </xf>
    <xf numFmtId="3" fontId="1" fillId="0" borderId="0" xfId="0" applyNumberFormat="1" applyFont="1" applyFill="1" applyBorder="1" applyAlignment="1" applyProtection="1">
      <alignment wrapText="1"/>
      <protection locked="0"/>
    </xf>
    <xf numFmtId="3" fontId="6" fillId="0" borderId="0" xfId="0" applyNumberFormat="1" applyFont="1" applyFill="1" applyBorder="1" applyAlignment="1" applyProtection="1">
      <alignment horizontal="center" vertical="center" wrapText="1"/>
    </xf>
    <xf numFmtId="3" fontId="7" fillId="0" borderId="5" xfId="0" applyNumberFormat="1" applyFont="1" applyBorder="1" applyAlignment="1" applyProtection="1">
      <alignment vertical="center"/>
      <protection locked="0"/>
    </xf>
    <xf numFmtId="0" fontId="8" fillId="0" borderId="0" xfId="0" applyFont="1" applyProtection="1"/>
    <xf numFmtId="0" fontId="8" fillId="0" borderId="0" xfId="0" applyFont="1" applyFill="1" applyProtection="1"/>
    <xf numFmtId="0" fontId="9" fillId="2" borderId="0" xfId="0" applyFont="1" applyFill="1" applyProtection="1"/>
    <xf numFmtId="0" fontId="8" fillId="2" borderId="0" xfId="0" applyFont="1" applyFill="1" applyProtection="1"/>
    <xf numFmtId="0" fontId="10" fillId="0" borderId="0" xfId="0" applyFont="1" applyProtection="1"/>
    <xf numFmtId="0" fontId="8" fillId="0" borderId="0" xfId="0" applyFont="1" applyAlignment="1" applyProtection="1">
      <alignment horizontal="center" vertical="center"/>
    </xf>
    <xf numFmtId="1" fontId="8" fillId="6" borderId="1" xfId="0" applyNumberFormat="1" applyFont="1" applyFill="1" applyBorder="1" applyProtection="1"/>
    <xf numFmtId="0" fontId="8" fillId="0" borderId="0" xfId="0" applyFont="1"/>
    <xf numFmtId="0" fontId="9" fillId="2" borderId="0" xfId="0" applyFont="1" applyFill="1"/>
    <xf numFmtId="9" fontId="11" fillId="6" borderId="1" xfId="1" applyFont="1" applyFill="1" applyBorder="1" applyProtection="1"/>
    <xf numFmtId="3" fontId="6" fillId="0" borderId="0" xfId="0" applyNumberFormat="1" applyFont="1" applyFill="1" applyBorder="1" applyAlignment="1" applyProtection="1">
      <alignment vertical="center" wrapText="1"/>
    </xf>
    <xf numFmtId="10" fontId="8" fillId="6" borderId="1" xfId="0" applyNumberFormat="1" applyFont="1" applyFill="1" applyBorder="1" applyProtection="1"/>
    <xf numFmtId="9" fontId="12" fillId="0" borderId="5" xfId="1" applyFont="1" applyFill="1" applyBorder="1" applyAlignment="1" applyProtection="1">
      <alignment wrapText="1"/>
    </xf>
    <xf numFmtId="10" fontId="11" fillId="6" borderId="1" xfId="1" applyNumberFormat="1" applyFont="1" applyFill="1" applyBorder="1" applyProtection="1"/>
    <xf numFmtId="3" fontId="2" fillId="7" borderId="1" xfId="0" applyNumberFormat="1" applyFont="1" applyFill="1" applyBorder="1" applyAlignment="1" applyProtection="1">
      <alignment wrapText="1"/>
    </xf>
    <xf numFmtId="1" fontId="2" fillId="7" borderId="1" xfId="0" applyNumberFormat="1" applyFont="1" applyFill="1" applyBorder="1" applyAlignment="1" applyProtection="1">
      <alignment wrapText="1"/>
    </xf>
    <xf numFmtId="0" fontId="13" fillId="0" borderId="0" xfId="0" applyFont="1" applyProtection="1"/>
    <xf numFmtId="0" fontId="8" fillId="0" borderId="0" xfId="0" applyFont="1" applyAlignment="1">
      <alignment vertical="center"/>
    </xf>
    <xf numFmtId="0" fontId="14" fillId="0" borderId="0" xfId="0" applyFont="1" applyAlignment="1">
      <alignment vertical="center" wrapText="1"/>
    </xf>
    <xf numFmtId="164" fontId="2" fillId="4" borderId="1" xfId="0" applyNumberFormat="1" applyFont="1" applyFill="1" applyBorder="1" applyAlignment="1" applyProtection="1">
      <alignment wrapText="1"/>
      <protection locked="0"/>
    </xf>
    <xf numFmtId="3" fontId="15" fillId="0" borderId="0" xfId="0" applyNumberFormat="1" applyFont="1" applyFill="1" applyBorder="1" applyAlignment="1" applyProtection="1">
      <alignment vertical="center" wrapText="1"/>
    </xf>
    <xf numFmtId="3" fontId="2" fillId="7" borderId="1" xfId="0" applyNumberFormat="1" applyFont="1" applyFill="1" applyBorder="1" applyAlignment="1" applyProtection="1">
      <alignment vertical="center" wrapText="1"/>
    </xf>
    <xf numFmtId="3" fontId="2" fillId="4" borderId="1" xfId="0" applyNumberFormat="1" applyFont="1" applyFill="1" applyBorder="1" applyAlignment="1" applyProtection="1">
      <alignment wrapText="1"/>
      <protection locked="0"/>
    </xf>
    <xf numFmtId="9" fontId="2" fillId="8" borderId="1" xfId="0" applyNumberFormat="1" applyFont="1" applyFill="1" applyBorder="1" applyAlignment="1" applyProtection="1">
      <alignment wrapText="1"/>
    </xf>
    <xf numFmtId="1" fontId="2" fillId="7" borderId="1" xfId="0" applyNumberFormat="1" applyFont="1" applyFill="1" applyBorder="1" applyAlignment="1">
      <alignment wrapText="1"/>
    </xf>
    <xf numFmtId="165" fontId="11" fillId="6" borderId="1" xfId="1" applyNumberFormat="1" applyFont="1" applyFill="1" applyBorder="1" applyProtection="1"/>
    <xf numFmtId="165" fontId="2" fillId="4" borderId="1" xfId="0" applyNumberFormat="1" applyFont="1" applyFill="1" applyBorder="1" applyAlignment="1" applyProtection="1">
      <alignment horizontal="center" vertical="center"/>
      <protection locked="0"/>
    </xf>
    <xf numFmtId="165" fontId="1" fillId="7" borderId="1" xfId="1" applyNumberFormat="1" applyFont="1" applyFill="1" applyBorder="1" applyAlignment="1" applyProtection="1">
      <alignment horizontal="center" vertical="center"/>
    </xf>
    <xf numFmtId="3" fontId="2" fillId="8" borderId="1" xfId="0" applyNumberFormat="1" applyFont="1" applyFill="1" applyBorder="1" applyAlignment="1" applyProtection="1">
      <alignment horizontal="center" vertical="center"/>
    </xf>
    <xf numFmtId="3" fontId="2" fillId="8" borderId="1" xfId="0" applyNumberFormat="1" applyFont="1" applyFill="1" applyBorder="1" applyAlignment="1" applyProtection="1"/>
    <xf numFmtId="9" fontId="2" fillId="8" borderId="1" xfId="0" applyNumberFormat="1" applyFont="1" applyFill="1" applyBorder="1" applyAlignment="1" applyProtection="1"/>
    <xf numFmtId="3" fontId="1" fillId="8" borderId="1" xfId="0" applyNumberFormat="1" applyFont="1" applyFill="1" applyBorder="1" applyAlignment="1" applyProtection="1">
      <alignment wrapText="1"/>
    </xf>
    <xf numFmtId="3" fontId="2" fillId="4" borderId="1" xfId="0" applyNumberFormat="1" applyFont="1" applyFill="1" applyBorder="1" applyAlignment="1" applyProtection="1">
      <alignment horizontal="center" vertical="center"/>
      <protection locked="0"/>
    </xf>
    <xf numFmtId="164" fontId="2" fillId="4" borderId="1" xfId="0" applyNumberFormat="1" applyFont="1" applyFill="1" applyBorder="1" applyAlignment="1" applyProtection="1">
      <protection locked="0"/>
    </xf>
    <xf numFmtId="3" fontId="1" fillId="4" borderId="1" xfId="0" applyNumberFormat="1" applyFont="1" applyFill="1" applyBorder="1" applyAlignment="1" applyProtection="1">
      <alignment wrapText="1"/>
      <protection locked="0"/>
    </xf>
    <xf numFmtId="1" fontId="2" fillId="4" borderId="1" xfId="0" applyNumberFormat="1" applyFont="1" applyFill="1" applyBorder="1" applyAlignment="1" applyProtection="1">
      <alignment vertical="center" wrapText="1"/>
      <protection locked="0"/>
    </xf>
    <xf numFmtId="1" fontId="2" fillId="4" borderId="1" xfId="0" applyNumberFormat="1" applyFont="1" applyFill="1" applyBorder="1" applyAlignment="1" applyProtection="1">
      <alignment wrapText="1"/>
      <protection locked="0"/>
    </xf>
    <xf numFmtId="1" fontId="2" fillId="8" borderId="1" xfId="0" applyNumberFormat="1" applyFont="1" applyFill="1" applyBorder="1" applyAlignment="1" applyProtection="1">
      <alignment wrapText="1"/>
    </xf>
    <xf numFmtId="164" fontId="2" fillId="8" borderId="1" xfId="0" applyNumberFormat="1" applyFont="1" applyFill="1" applyBorder="1" applyAlignment="1" applyProtection="1">
      <alignment wrapText="1"/>
    </xf>
    <xf numFmtId="3" fontId="2" fillId="8" borderId="1" xfId="0" applyNumberFormat="1" applyFont="1" applyFill="1" applyBorder="1" applyAlignment="1" applyProtection="1">
      <alignment wrapText="1"/>
    </xf>
    <xf numFmtId="1" fontId="2" fillId="7" borderId="1" xfId="0" applyNumberFormat="1" applyFont="1" applyFill="1" applyBorder="1" applyAlignment="1" applyProtection="1">
      <alignment vertical="center" wrapText="1"/>
    </xf>
    <xf numFmtId="9" fontId="2" fillId="4" borderId="1" xfId="0" applyNumberFormat="1" applyFont="1" applyFill="1" applyBorder="1" applyAlignment="1" applyProtection="1">
      <alignment wrapText="1"/>
      <protection locked="0"/>
    </xf>
    <xf numFmtId="3" fontId="2" fillId="4" borderId="1" xfId="0" applyNumberFormat="1" applyFont="1" applyFill="1" applyBorder="1" applyAlignment="1" applyProtection="1">
      <protection locked="0"/>
    </xf>
    <xf numFmtId="0" fontId="1" fillId="3" borderId="3"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8" fillId="0" borderId="2" xfId="0" applyFont="1" applyBorder="1" applyAlignment="1" applyProtection="1"/>
    <xf numFmtId="3" fontId="7" fillId="0" borderId="0" xfId="0" applyNumberFormat="1" applyFont="1" applyBorder="1" applyAlignment="1" applyProtection="1">
      <alignment horizontal="left" vertical="center" wrapText="1"/>
      <protection locked="0"/>
    </xf>
    <xf numFmtId="0" fontId="11" fillId="0" borderId="2" xfId="0" applyFont="1" applyBorder="1" applyAlignment="1">
      <alignment horizontal="center"/>
    </xf>
    <xf numFmtId="0" fontId="10" fillId="3" borderId="3"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99CCFF"/>
      <color rgb="FFEEEB71"/>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
  <sheetViews>
    <sheetView zoomScale="140" zoomScaleNormal="140" workbookViewId="0"/>
  </sheetViews>
  <sheetFormatPr defaultRowHeight="14.5" x14ac:dyDescent="0.35"/>
  <cols>
    <col min="1" max="1" width="88.453125" customWidth="1"/>
  </cols>
  <sheetData>
    <row r="1" spans="1:1" ht="50" x14ac:dyDescent="0.35">
      <c r="A1" s="41" t="s">
        <v>53</v>
      </c>
    </row>
  </sheetData>
  <sheetProtection algorithmName="SHA-512" hashValue="DHxRMAVPFmvSqLLCEM8ap2nHlZpXSEWm0Y3D5KNqvNHEdy11UHFfSVWgLAdWsX1ZV/KH8eoqh/9ms4Dn8Ah3Mw==" saltValue="Yl8IPNjqmeE+rpMviG5BS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B86"/>
  <sheetViews>
    <sheetView showGridLines="0" tabSelected="1" zoomScale="70" zoomScaleNormal="70" workbookViewId="0"/>
  </sheetViews>
  <sheetFormatPr defaultColWidth="9.1796875" defaultRowHeight="14.5" x14ac:dyDescent="0.35"/>
  <cols>
    <col min="1" max="1" width="2.453125" style="23" customWidth="1"/>
    <col min="2" max="2" width="50.54296875" style="23" customWidth="1"/>
    <col min="3" max="15" width="21.6328125" style="23" customWidth="1"/>
    <col min="16" max="16" width="21.6328125" style="24" customWidth="1"/>
    <col min="17" max="17" width="21.6328125" customWidth="1"/>
    <col min="18" max="18" width="21.6328125" style="24" customWidth="1"/>
    <col min="19" max="19" width="21.6328125" style="23" customWidth="1"/>
    <col min="20" max="70" width="9.1796875" style="23"/>
    <col min="71" max="71" width="9.26953125" style="23" bestFit="1" customWidth="1"/>
    <col min="72" max="72" width="13.1796875" style="23" bestFit="1" customWidth="1"/>
    <col min="73" max="73" width="13.453125" style="23" bestFit="1" customWidth="1"/>
    <col min="74" max="74" width="13.81640625" style="23" bestFit="1" customWidth="1"/>
    <col min="75" max="75" width="14.1796875" style="23" bestFit="1" customWidth="1"/>
    <col min="76" max="76" width="14.453125" style="23" bestFit="1" customWidth="1"/>
    <col min="77" max="77" width="13.453125" style="23" bestFit="1" customWidth="1"/>
    <col min="78" max="78" width="13.7265625" style="23" bestFit="1" customWidth="1"/>
    <col min="79" max="79" width="14.7265625" style="23" bestFit="1" customWidth="1"/>
    <col min="80" max="80" width="14.1796875" style="23" bestFit="1" customWidth="1"/>
    <col min="81" max="81" width="15.1796875" style="23" bestFit="1" customWidth="1"/>
    <col min="82" max="82" width="14.453125" style="23" bestFit="1" customWidth="1"/>
    <col min="83" max="83" width="15.453125" style="23" customWidth="1"/>
    <col min="84" max="84" width="9.26953125" style="23" bestFit="1" customWidth="1"/>
    <col min="85" max="87" width="13.453125" style="23" bestFit="1" customWidth="1"/>
    <col min="88" max="88" width="13.81640625" style="23" bestFit="1" customWidth="1"/>
    <col min="89" max="89" width="13.1796875" style="23" bestFit="1" customWidth="1"/>
    <col min="90" max="90" width="13.81640625" style="23" bestFit="1" customWidth="1"/>
    <col min="91" max="91" width="14.1796875" style="23" bestFit="1" customWidth="1"/>
    <col min="92" max="92" width="13.81640625" style="23" bestFit="1" customWidth="1"/>
    <col min="93" max="93" width="14.453125" style="23" bestFit="1" customWidth="1"/>
    <col min="94" max="94" width="14.7265625" style="23" bestFit="1" customWidth="1"/>
    <col min="95" max="95" width="14.453125" style="23" bestFit="1" customWidth="1"/>
    <col min="96" max="96" width="15.81640625" style="23" customWidth="1"/>
    <col min="97" max="97" width="9.26953125" style="23" bestFit="1" customWidth="1"/>
    <col min="98" max="98" width="12.1796875" style="23" bestFit="1" customWidth="1"/>
    <col min="99" max="99" width="12.54296875" style="23" bestFit="1" customWidth="1"/>
    <col min="100" max="100" width="13.1796875" style="23" bestFit="1" customWidth="1"/>
    <col min="101" max="102" width="13.81640625" style="23" bestFit="1" customWidth="1"/>
    <col min="103" max="103" width="13.453125" style="23" bestFit="1" customWidth="1"/>
    <col min="104" max="104" width="14.1796875" style="23" bestFit="1" customWidth="1"/>
    <col min="105" max="106" width="14.453125" style="23" bestFit="1" customWidth="1"/>
    <col min="107" max="107" width="15.1796875" style="23" bestFit="1" customWidth="1"/>
    <col min="108" max="108" width="15" style="23" bestFit="1" customWidth="1"/>
    <col min="109" max="109" width="16.26953125" style="23" customWidth="1"/>
    <col min="110" max="16384" width="9.1796875" style="23"/>
  </cols>
  <sheetData>
    <row r="1" spans="1:54" ht="44.5" customHeight="1" x14ac:dyDescent="0.5">
      <c r="A1" s="22" t="s">
        <v>87</v>
      </c>
      <c r="B1" s="14"/>
      <c r="C1" s="14"/>
      <c r="D1" s="14"/>
      <c r="E1" s="14"/>
      <c r="F1" s="14"/>
      <c r="G1" s="14"/>
      <c r="H1" s="14"/>
    </row>
    <row r="2" spans="1:54" s="24" customFormat="1" ht="25" x14ac:dyDescent="0.5">
      <c r="A2" s="25" t="s">
        <v>70</v>
      </c>
      <c r="B2" s="25"/>
      <c r="C2" s="26"/>
      <c r="D2" s="26"/>
      <c r="E2" s="26"/>
      <c r="F2" s="26"/>
      <c r="G2" s="26"/>
      <c r="H2" s="26"/>
      <c r="I2" s="26"/>
      <c r="J2" s="26"/>
      <c r="K2" s="26"/>
      <c r="L2" s="26"/>
      <c r="M2" s="26"/>
      <c r="N2" s="26"/>
      <c r="O2" s="26"/>
      <c r="P2" s="26"/>
      <c r="Q2" s="26"/>
      <c r="R2" s="26"/>
      <c r="S2" s="26"/>
    </row>
    <row r="4" spans="1:54" ht="22" customHeight="1" x14ac:dyDescent="0.35">
      <c r="B4" s="1" t="s">
        <v>0</v>
      </c>
      <c r="C4" s="55" t="s">
        <v>115</v>
      </c>
      <c r="E4" s="66" t="s">
        <v>76</v>
      </c>
      <c r="F4" s="67"/>
      <c r="G4" s="68"/>
      <c r="H4" s="49"/>
    </row>
    <row r="5" spans="1:54" ht="22" customHeight="1" x14ac:dyDescent="0.35">
      <c r="B5" s="1" t="s">
        <v>1</v>
      </c>
      <c r="C5" s="55"/>
      <c r="E5" s="66" t="s">
        <v>79</v>
      </c>
      <c r="F5" s="67"/>
      <c r="G5" s="68"/>
      <c r="H5" s="50" t="str">
        <f>IF(ISNUMBER(P54),P54+P61,"")</f>
        <v/>
      </c>
    </row>
    <row r="6" spans="1:54" ht="22" customHeight="1" x14ac:dyDescent="0.35">
      <c r="B6" s="1" t="s">
        <v>2</v>
      </c>
      <c r="C6" s="55"/>
      <c r="E6" s="66" t="s">
        <v>77</v>
      </c>
      <c r="F6" s="67"/>
      <c r="G6" s="68"/>
      <c r="H6" s="49"/>
    </row>
    <row r="7" spans="1:54" ht="22" customHeight="1" x14ac:dyDescent="0.35">
      <c r="E7" s="66" t="s">
        <v>78</v>
      </c>
      <c r="F7" s="67"/>
      <c r="G7" s="68"/>
      <c r="H7" s="50" t="str">
        <f>IF(ISNUMBER(R54),R54+R61,"")</f>
        <v/>
      </c>
    </row>
    <row r="9" spans="1:54" s="24" customFormat="1" ht="25" x14ac:dyDescent="0.5">
      <c r="A9" s="25" t="s">
        <v>71</v>
      </c>
      <c r="B9" s="25"/>
      <c r="C9" s="26"/>
      <c r="D9" s="26"/>
      <c r="E9" s="26"/>
      <c r="F9" s="26"/>
      <c r="G9" s="26"/>
      <c r="H9" s="26"/>
      <c r="I9" s="26"/>
      <c r="J9" s="26"/>
      <c r="K9" s="26"/>
      <c r="L9" s="26"/>
      <c r="M9" s="26"/>
      <c r="N9" s="26"/>
      <c r="O9" s="26"/>
      <c r="P9" s="26"/>
      <c r="Q9" s="26"/>
      <c r="R9" s="26"/>
      <c r="S9" s="26"/>
    </row>
    <row r="11" spans="1:54" ht="28.5" x14ac:dyDescent="0.35">
      <c r="C11" s="2" t="s">
        <v>4</v>
      </c>
      <c r="D11" s="2" t="s">
        <v>5</v>
      </c>
      <c r="E11" s="2" t="s">
        <v>3</v>
      </c>
      <c r="F11" s="3"/>
    </row>
    <row r="12" spans="1:54" ht="42" x14ac:dyDescent="0.35">
      <c r="B12" s="15" t="s">
        <v>25</v>
      </c>
      <c r="C12" s="65"/>
      <c r="D12" s="65"/>
      <c r="E12" s="65"/>
      <c r="F12" s="4"/>
    </row>
    <row r="13" spans="1:54" x14ac:dyDescent="0.35">
      <c r="F13" s="24"/>
    </row>
    <row r="14" spans="1:54" x14ac:dyDescent="0.35">
      <c r="B14" s="15" t="s">
        <v>8</v>
      </c>
      <c r="C14" s="5"/>
      <c r="D14" s="10"/>
      <c r="E14" s="56"/>
      <c r="F14" s="6"/>
    </row>
    <row r="16" spans="1:54" ht="42.5" x14ac:dyDescent="0.35">
      <c r="C16" s="2" t="s">
        <v>6</v>
      </c>
      <c r="D16" s="2" t="s">
        <v>7</v>
      </c>
      <c r="E16" s="2" t="s">
        <v>9</v>
      </c>
      <c r="F16" s="2" t="s">
        <v>10</v>
      </c>
      <c r="BB16" s="23" t="s">
        <v>12</v>
      </c>
    </row>
    <row r="17" spans="1:19" ht="42" x14ac:dyDescent="0.35">
      <c r="B17" s="15" t="s">
        <v>26</v>
      </c>
      <c r="C17" s="7">
        <f>C12+(D12*(1-D14))</f>
        <v>0</v>
      </c>
      <c r="D17" s="7">
        <f>E12*(1-E14)</f>
        <v>0</v>
      </c>
      <c r="E17" s="57"/>
      <c r="F17" s="13">
        <f>D17-E17</f>
        <v>0</v>
      </c>
    </row>
    <row r="18" spans="1:19" x14ac:dyDescent="0.35">
      <c r="B18" s="18"/>
      <c r="C18" s="19"/>
      <c r="D18" s="19"/>
      <c r="E18" s="20"/>
      <c r="F18" s="20"/>
    </row>
    <row r="19" spans="1:19" x14ac:dyDescent="0.35">
      <c r="B19" s="18" t="s">
        <v>36</v>
      </c>
      <c r="C19" s="19"/>
      <c r="D19" s="19"/>
      <c r="E19" s="20"/>
      <c r="F19" s="20"/>
    </row>
    <row r="20" spans="1:19" ht="30" customHeight="1" x14ac:dyDescent="0.35">
      <c r="B20" s="15" t="s">
        <v>29</v>
      </c>
      <c r="C20" s="7" t="e">
        <f>C17-C68</f>
        <v>#DIV/0!</v>
      </c>
      <c r="D20" s="7" t="e">
        <f>D17-C69-C82</f>
        <v>#DIV/0!</v>
      </c>
      <c r="E20" s="20"/>
      <c r="F20" s="20"/>
    </row>
    <row r="21" spans="1:19" x14ac:dyDescent="0.35">
      <c r="B21" s="18"/>
      <c r="C21" s="19"/>
      <c r="D21" s="19"/>
      <c r="E21" s="20"/>
      <c r="F21" s="20"/>
    </row>
    <row r="22" spans="1:19" x14ac:dyDescent="0.35">
      <c r="B22" s="18" t="s">
        <v>37</v>
      </c>
      <c r="C22" s="19"/>
      <c r="D22" s="19"/>
      <c r="E22" s="20"/>
      <c r="F22" s="20"/>
    </row>
    <row r="23" spans="1:19" ht="30" customHeight="1" x14ac:dyDescent="0.35">
      <c r="B23" s="15" t="s">
        <v>29</v>
      </c>
      <c r="C23" s="7" t="e">
        <f>C17-C76</f>
        <v>#DIV/0!</v>
      </c>
      <c r="D23" s="7" t="e">
        <f>D17-C77-C86</f>
        <v>#DIV/0!</v>
      </c>
      <c r="E23" s="20"/>
      <c r="F23" s="20"/>
    </row>
    <row r="25" spans="1:19" s="24" customFormat="1" ht="25" x14ac:dyDescent="0.5">
      <c r="A25" s="25" t="s">
        <v>15</v>
      </c>
      <c r="B25" s="25"/>
      <c r="C25" s="26"/>
      <c r="D25" s="26"/>
      <c r="E25" s="26"/>
      <c r="F25" s="26"/>
      <c r="G25" s="26"/>
      <c r="H25" s="26"/>
      <c r="I25" s="26"/>
      <c r="J25" s="26"/>
      <c r="K25" s="26"/>
      <c r="L25" s="26"/>
      <c r="M25" s="26"/>
      <c r="N25" s="26"/>
      <c r="O25" s="26"/>
      <c r="P25" s="26"/>
      <c r="Q25" s="26"/>
      <c r="R25" s="26"/>
      <c r="S25" s="26"/>
    </row>
    <row r="27" spans="1:19" ht="18" x14ac:dyDescent="0.4">
      <c r="B27" s="27"/>
      <c r="H27" s="69"/>
      <c r="I27" s="69"/>
      <c r="J27" s="69"/>
      <c r="K27" s="69"/>
      <c r="L27" s="69"/>
      <c r="M27" s="69"/>
    </row>
    <row r="28" spans="1:19" ht="130" customHeight="1" x14ac:dyDescent="0.3">
      <c r="B28" s="8" t="s">
        <v>17</v>
      </c>
      <c r="C28" s="1" t="s">
        <v>13</v>
      </c>
      <c r="D28" s="1" t="s">
        <v>19</v>
      </c>
      <c r="E28" s="1" t="s">
        <v>20</v>
      </c>
      <c r="F28" s="1" t="s">
        <v>21</v>
      </c>
      <c r="G28" s="1" t="s">
        <v>22</v>
      </c>
      <c r="H28" s="1" t="s">
        <v>23</v>
      </c>
      <c r="I28" s="1" t="s">
        <v>24</v>
      </c>
      <c r="J28" s="1" t="s">
        <v>27</v>
      </c>
      <c r="K28" s="1" t="s">
        <v>81</v>
      </c>
      <c r="L28" s="1" t="s">
        <v>45</v>
      </c>
      <c r="M28" s="1" t="s">
        <v>80</v>
      </c>
      <c r="N28" s="1" t="s">
        <v>38</v>
      </c>
      <c r="O28" s="28"/>
      <c r="P28" s="9" t="s">
        <v>47</v>
      </c>
      <c r="Q28" s="9" t="s">
        <v>50</v>
      </c>
      <c r="R28" s="9" t="s">
        <v>48</v>
      </c>
      <c r="S28" s="9" t="s">
        <v>49</v>
      </c>
    </row>
    <row r="29" spans="1:19" ht="14" x14ac:dyDescent="0.3">
      <c r="B29" s="58" t="s">
        <v>90</v>
      </c>
      <c r="C29" s="59"/>
      <c r="D29" s="42"/>
      <c r="E29" s="42"/>
      <c r="F29" s="42"/>
      <c r="G29" s="42"/>
      <c r="H29" s="59"/>
      <c r="I29" s="59"/>
      <c r="J29" s="42"/>
      <c r="K29" s="42"/>
      <c r="L29" s="42"/>
      <c r="M29" s="10"/>
      <c r="N29" s="10"/>
      <c r="P29" s="29" t="e">
        <f>IF(B29="",0,(K29-$J29)*(1-L29)*($C$20*$D29*$F29+$D$20*$E29*$G29))</f>
        <v>#DIV/0!</v>
      </c>
      <c r="Q29" s="34" t="e">
        <f>P29/(C$20+D$20)</f>
        <v>#DIV/0!</v>
      </c>
      <c r="R29" s="29" t="e">
        <f>IF(B29="",0,(M29-$J29)*(1-N29)*($C$23*$D29*$F29+$D$23*$E29*$G29))</f>
        <v>#DIV/0!</v>
      </c>
      <c r="S29" s="34" t="e">
        <f>R29/(C$23+D$23)</f>
        <v>#DIV/0!</v>
      </c>
    </row>
    <row r="30" spans="1:19" ht="28" x14ac:dyDescent="0.3">
      <c r="B30" s="58" t="s">
        <v>91</v>
      </c>
      <c r="C30" s="59"/>
      <c r="D30" s="42"/>
      <c r="E30" s="42"/>
      <c r="F30" s="42"/>
      <c r="G30" s="42"/>
      <c r="H30" s="59"/>
      <c r="I30" s="59"/>
      <c r="J30" s="42"/>
      <c r="K30" s="42"/>
      <c r="L30" s="42"/>
      <c r="M30" s="10"/>
      <c r="N30" s="10"/>
      <c r="P30" s="29" t="e">
        <f t="shared" ref="P30:P53" si="0">IF(B30="",0,(K30-$J30)*(1-L30)*($C$20*$D30*$F30+$D$20*$E30*$G30))</f>
        <v>#DIV/0!</v>
      </c>
      <c r="Q30" s="34" t="e">
        <f t="shared" ref="Q30:Q53" si="1">P30/(C$20+D$20)</f>
        <v>#DIV/0!</v>
      </c>
      <c r="R30" s="29" t="e">
        <f t="shared" ref="R30:R53" si="2">IF(B30="",0,(M30-$J30)*(1-N30)*($C$23*$D30*$F30+$D$23*$E30*$G30))</f>
        <v>#DIV/0!</v>
      </c>
      <c r="S30" s="34" t="e">
        <f t="shared" ref="S30:S53" si="3">R30/(C$23+D$23)</f>
        <v>#DIV/0!</v>
      </c>
    </row>
    <row r="31" spans="1:19" ht="14" x14ac:dyDescent="0.3">
      <c r="B31" s="58" t="s">
        <v>92</v>
      </c>
      <c r="C31" s="59"/>
      <c r="D31" s="42"/>
      <c r="E31" s="42"/>
      <c r="F31" s="42"/>
      <c r="G31" s="42"/>
      <c r="H31" s="59"/>
      <c r="I31" s="59"/>
      <c r="J31" s="42"/>
      <c r="K31" s="42"/>
      <c r="L31" s="42"/>
      <c r="M31" s="10"/>
      <c r="N31" s="10"/>
      <c r="P31" s="29" t="e">
        <f t="shared" si="0"/>
        <v>#DIV/0!</v>
      </c>
      <c r="Q31" s="34" t="e">
        <f t="shared" si="1"/>
        <v>#DIV/0!</v>
      </c>
      <c r="R31" s="29" t="e">
        <f t="shared" si="2"/>
        <v>#DIV/0!</v>
      </c>
      <c r="S31" s="34" t="e">
        <f t="shared" si="3"/>
        <v>#DIV/0!</v>
      </c>
    </row>
    <row r="32" spans="1:19" ht="14" x14ac:dyDescent="0.3">
      <c r="B32" s="58" t="s">
        <v>93</v>
      </c>
      <c r="C32" s="59"/>
      <c r="D32" s="42"/>
      <c r="E32" s="42"/>
      <c r="F32" s="42"/>
      <c r="G32" s="42"/>
      <c r="H32" s="59"/>
      <c r="I32" s="59"/>
      <c r="J32" s="42"/>
      <c r="K32" s="42"/>
      <c r="L32" s="42"/>
      <c r="M32" s="10"/>
      <c r="N32" s="10"/>
      <c r="P32" s="29" t="e">
        <f t="shared" si="0"/>
        <v>#DIV/0!</v>
      </c>
      <c r="Q32" s="34" t="e">
        <f t="shared" si="1"/>
        <v>#DIV/0!</v>
      </c>
      <c r="R32" s="29" t="e">
        <f t="shared" si="2"/>
        <v>#DIV/0!</v>
      </c>
      <c r="S32" s="34" t="e">
        <f t="shared" si="3"/>
        <v>#DIV/0!</v>
      </c>
    </row>
    <row r="33" spans="2:19" ht="14" x14ac:dyDescent="0.3">
      <c r="B33" s="58" t="s">
        <v>94</v>
      </c>
      <c r="C33" s="59"/>
      <c r="D33" s="42"/>
      <c r="E33" s="42"/>
      <c r="F33" s="42"/>
      <c r="G33" s="42"/>
      <c r="H33" s="59"/>
      <c r="I33" s="59"/>
      <c r="J33" s="42"/>
      <c r="K33" s="42"/>
      <c r="L33" s="42"/>
      <c r="M33" s="10"/>
      <c r="N33" s="10"/>
      <c r="P33" s="29" t="e">
        <f t="shared" si="0"/>
        <v>#DIV/0!</v>
      </c>
      <c r="Q33" s="34" t="e">
        <f t="shared" si="1"/>
        <v>#DIV/0!</v>
      </c>
      <c r="R33" s="29" t="e">
        <f t="shared" si="2"/>
        <v>#DIV/0!</v>
      </c>
      <c r="S33" s="34" t="e">
        <f t="shared" si="3"/>
        <v>#DIV/0!</v>
      </c>
    </row>
    <row r="34" spans="2:19" ht="28" x14ac:dyDescent="0.3">
      <c r="B34" s="58" t="s">
        <v>95</v>
      </c>
      <c r="C34" s="59"/>
      <c r="D34" s="42"/>
      <c r="E34" s="42"/>
      <c r="F34" s="42"/>
      <c r="G34" s="42"/>
      <c r="H34" s="59"/>
      <c r="I34" s="59"/>
      <c r="J34" s="42"/>
      <c r="K34" s="42"/>
      <c r="L34" s="42"/>
      <c r="M34" s="10"/>
      <c r="N34" s="10"/>
      <c r="P34" s="29" t="e">
        <f t="shared" si="0"/>
        <v>#DIV/0!</v>
      </c>
      <c r="Q34" s="34" t="e">
        <f t="shared" si="1"/>
        <v>#DIV/0!</v>
      </c>
      <c r="R34" s="29" t="e">
        <f t="shared" si="2"/>
        <v>#DIV/0!</v>
      </c>
      <c r="S34" s="34" t="e">
        <f t="shared" si="3"/>
        <v>#DIV/0!</v>
      </c>
    </row>
    <row r="35" spans="2:19" ht="14" x14ac:dyDescent="0.3">
      <c r="B35" s="58" t="s">
        <v>96</v>
      </c>
      <c r="C35" s="59"/>
      <c r="D35" s="42"/>
      <c r="E35" s="42"/>
      <c r="F35" s="42"/>
      <c r="G35" s="42"/>
      <c r="H35" s="59"/>
      <c r="I35" s="59"/>
      <c r="J35" s="42"/>
      <c r="K35" s="42"/>
      <c r="L35" s="42"/>
      <c r="M35" s="10"/>
      <c r="N35" s="10"/>
      <c r="P35" s="29" t="e">
        <f t="shared" si="0"/>
        <v>#DIV/0!</v>
      </c>
      <c r="Q35" s="34" t="e">
        <f t="shared" si="1"/>
        <v>#DIV/0!</v>
      </c>
      <c r="R35" s="29" t="e">
        <f t="shared" si="2"/>
        <v>#DIV/0!</v>
      </c>
      <c r="S35" s="34" t="e">
        <f t="shared" si="3"/>
        <v>#DIV/0!</v>
      </c>
    </row>
    <row r="36" spans="2:19" ht="28" x14ac:dyDescent="0.3">
      <c r="B36" s="58" t="s">
        <v>97</v>
      </c>
      <c r="C36" s="59"/>
      <c r="D36" s="42"/>
      <c r="E36" s="42"/>
      <c r="F36" s="42"/>
      <c r="G36" s="42"/>
      <c r="H36" s="59"/>
      <c r="I36" s="59"/>
      <c r="J36" s="42"/>
      <c r="K36" s="42"/>
      <c r="L36" s="42"/>
      <c r="M36" s="10"/>
      <c r="N36" s="10"/>
      <c r="P36" s="29" t="e">
        <f t="shared" si="0"/>
        <v>#DIV/0!</v>
      </c>
      <c r="Q36" s="34" t="e">
        <f t="shared" si="1"/>
        <v>#DIV/0!</v>
      </c>
      <c r="R36" s="29" t="e">
        <f t="shared" si="2"/>
        <v>#DIV/0!</v>
      </c>
      <c r="S36" s="34" t="e">
        <f t="shared" si="3"/>
        <v>#DIV/0!</v>
      </c>
    </row>
    <row r="37" spans="2:19" ht="14" x14ac:dyDescent="0.3">
      <c r="B37" s="58" t="s">
        <v>98</v>
      </c>
      <c r="C37" s="59"/>
      <c r="D37" s="42"/>
      <c r="E37" s="42"/>
      <c r="F37" s="42"/>
      <c r="G37" s="42"/>
      <c r="H37" s="59"/>
      <c r="I37" s="59"/>
      <c r="J37" s="42"/>
      <c r="K37" s="42"/>
      <c r="L37" s="42"/>
      <c r="M37" s="10"/>
      <c r="N37" s="10"/>
      <c r="P37" s="29" t="e">
        <f t="shared" si="0"/>
        <v>#DIV/0!</v>
      </c>
      <c r="Q37" s="34" t="e">
        <f t="shared" si="1"/>
        <v>#DIV/0!</v>
      </c>
      <c r="R37" s="29" t="e">
        <f t="shared" si="2"/>
        <v>#DIV/0!</v>
      </c>
      <c r="S37" s="34" t="e">
        <f t="shared" si="3"/>
        <v>#DIV/0!</v>
      </c>
    </row>
    <row r="38" spans="2:19" ht="28" x14ac:dyDescent="0.3">
      <c r="B38" s="58" t="s">
        <v>99</v>
      </c>
      <c r="C38" s="59"/>
      <c r="D38" s="42"/>
      <c r="E38" s="42"/>
      <c r="F38" s="42"/>
      <c r="G38" s="42"/>
      <c r="H38" s="59"/>
      <c r="I38" s="59"/>
      <c r="J38" s="42"/>
      <c r="K38" s="42"/>
      <c r="L38" s="42"/>
      <c r="M38" s="10"/>
      <c r="N38" s="10"/>
      <c r="P38" s="29" t="e">
        <f t="shared" si="0"/>
        <v>#DIV/0!</v>
      </c>
      <c r="Q38" s="34" t="e">
        <f t="shared" si="1"/>
        <v>#DIV/0!</v>
      </c>
      <c r="R38" s="29" t="e">
        <f t="shared" si="2"/>
        <v>#DIV/0!</v>
      </c>
      <c r="S38" s="34" t="e">
        <f t="shared" si="3"/>
        <v>#DIV/0!</v>
      </c>
    </row>
    <row r="39" spans="2:19" ht="14" x14ac:dyDescent="0.3">
      <c r="B39" s="58" t="s">
        <v>100</v>
      </c>
      <c r="C39" s="59"/>
      <c r="D39" s="42"/>
      <c r="E39" s="42"/>
      <c r="F39" s="42"/>
      <c r="G39" s="42"/>
      <c r="H39" s="59"/>
      <c r="I39" s="59"/>
      <c r="J39" s="42"/>
      <c r="K39" s="42"/>
      <c r="L39" s="42"/>
      <c r="M39" s="10"/>
      <c r="N39" s="10"/>
      <c r="P39" s="29" t="e">
        <f t="shared" si="0"/>
        <v>#DIV/0!</v>
      </c>
      <c r="Q39" s="34" t="e">
        <f t="shared" si="1"/>
        <v>#DIV/0!</v>
      </c>
      <c r="R39" s="29" t="e">
        <f t="shared" si="2"/>
        <v>#DIV/0!</v>
      </c>
      <c r="S39" s="34" t="e">
        <f t="shared" si="3"/>
        <v>#DIV/0!</v>
      </c>
    </row>
    <row r="40" spans="2:19" ht="14" x14ac:dyDescent="0.3">
      <c r="B40" s="58" t="s">
        <v>101</v>
      </c>
      <c r="C40" s="59"/>
      <c r="D40" s="42"/>
      <c r="E40" s="42"/>
      <c r="F40" s="42"/>
      <c r="G40" s="42"/>
      <c r="H40" s="59"/>
      <c r="I40" s="59"/>
      <c r="J40" s="42"/>
      <c r="K40" s="42"/>
      <c r="L40" s="42"/>
      <c r="M40" s="10"/>
      <c r="N40" s="10"/>
      <c r="P40" s="29" t="e">
        <f t="shared" si="0"/>
        <v>#DIV/0!</v>
      </c>
      <c r="Q40" s="34" t="e">
        <f t="shared" si="1"/>
        <v>#DIV/0!</v>
      </c>
      <c r="R40" s="29" t="e">
        <f t="shared" si="2"/>
        <v>#DIV/0!</v>
      </c>
      <c r="S40" s="34" t="e">
        <f t="shared" si="3"/>
        <v>#DIV/0!</v>
      </c>
    </row>
    <row r="41" spans="2:19" ht="14" x14ac:dyDescent="0.3">
      <c r="B41" s="58" t="s">
        <v>102</v>
      </c>
      <c r="C41" s="59"/>
      <c r="D41" s="42"/>
      <c r="E41" s="42"/>
      <c r="F41" s="42"/>
      <c r="G41" s="42"/>
      <c r="H41" s="59"/>
      <c r="I41" s="59"/>
      <c r="J41" s="42"/>
      <c r="K41" s="42"/>
      <c r="L41" s="42"/>
      <c r="M41" s="10"/>
      <c r="N41" s="10"/>
      <c r="P41" s="29" t="e">
        <f t="shared" si="0"/>
        <v>#DIV/0!</v>
      </c>
      <c r="Q41" s="34" t="e">
        <f t="shared" si="1"/>
        <v>#DIV/0!</v>
      </c>
      <c r="R41" s="29" t="e">
        <f t="shared" si="2"/>
        <v>#DIV/0!</v>
      </c>
      <c r="S41" s="34" t="e">
        <f t="shared" si="3"/>
        <v>#DIV/0!</v>
      </c>
    </row>
    <row r="42" spans="2:19" ht="14" x14ac:dyDescent="0.3">
      <c r="B42" s="58" t="s">
        <v>103</v>
      </c>
      <c r="C42" s="59"/>
      <c r="D42" s="42"/>
      <c r="E42" s="42"/>
      <c r="F42" s="42"/>
      <c r="G42" s="42"/>
      <c r="H42" s="59"/>
      <c r="I42" s="59"/>
      <c r="J42" s="42"/>
      <c r="K42" s="42"/>
      <c r="L42" s="42"/>
      <c r="M42" s="10"/>
      <c r="N42" s="10"/>
      <c r="P42" s="29" t="e">
        <f t="shared" si="0"/>
        <v>#DIV/0!</v>
      </c>
      <c r="Q42" s="34" t="e">
        <f t="shared" si="1"/>
        <v>#DIV/0!</v>
      </c>
      <c r="R42" s="29" t="e">
        <f t="shared" si="2"/>
        <v>#DIV/0!</v>
      </c>
      <c r="S42" s="34" t="e">
        <f t="shared" si="3"/>
        <v>#DIV/0!</v>
      </c>
    </row>
    <row r="43" spans="2:19" ht="28" x14ac:dyDescent="0.3">
      <c r="B43" s="58" t="s">
        <v>104</v>
      </c>
      <c r="C43" s="59"/>
      <c r="D43" s="42"/>
      <c r="E43" s="42"/>
      <c r="F43" s="42"/>
      <c r="G43" s="42"/>
      <c r="H43" s="59"/>
      <c r="I43" s="59"/>
      <c r="J43" s="42"/>
      <c r="K43" s="42"/>
      <c r="L43" s="42"/>
      <c r="M43" s="10"/>
      <c r="N43" s="10"/>
      <c r="P43" s="29" t="e">
        <f t="shared" si="0"/>
        <v>#DIV/0!</v>
      </c>
      <c r="Q43" s="34" t="e">
        <f t="shared" si="1"/>
        <v>#DIV/0!</v>
      </c>
      <c r="R43" s="29" t="e">
        <f t="shared" si="2"/>
        <v>#DIV/0!</v>
      </c>
      <c r="S43" s="34" t="e">
        <f t="shared" si="3"/>
        <v>#DIV/0!</v>
      </c>
    </row>
    <row r="44" spans="2:19" ht="28" x14ac:dyDescent="0.3">
      <c r="B44" s="58" t="s">
        <v>105</v>
      </c>
      <c r="C44" s="59"/>
      <c r="D44" s="42"/>
      <c r="E44" s="42"/>
      <c r="F44" s="42"/>
      <c r="G44" s="42"/>
      <c r="H44" s="59"/>
      <c r="I44" s="59"/>
      <c r="J44" s="42"/>
      <c r="K44" s="42"/>
      <c r="L44" s="42"/>
      <c r="M44" s="10"/>
      <c r="N44" s="10"/>
      <c r="P44" s="29" t="e">
        <f t="shared" si="0"/>
        <v>#DIV/0!</v>
      </c>
      <c r="Q44" s="34" t="e">
        <f t="shared" si="1"/>
        <v>#DIV/0!</v>
      </c>
      <c r="R44" s="29" t="e">
        <f t="shared" si="2"/>
        <v>#DIV/0!</v>
      </c>
      <c r="S44" s="34" t="e">
        <f t="shared" si="3"/>
        <v>#DIV/0!</v>
      </c>
    </row>
    <row r="45" spans="2:19" ht="14" x14ac:dyDescent="0.3">
      <c r="B45" s="58" t="s">
        <v>106</v>
      </c>
      <c r="C45" s="59"/>
      <c r="D45" s="42"/>
      <c r="E45" s="42"/>
      <c r="F45" s="42"/>
      <c r="G45" s="42"/>
      <c r="H45" s="59"/>
      <c r="I45" s="59"/>
      <c r="J45" s="42"/>
      <c r="K45" s="42"/>
      <c r="L45" s="42"/>
      <c r="M45" s="10"/>
      <c r="N45" s="10"/>
      <c r="P45" s="29" t="e">
        <f t="shared" si="0"/>
        <v>#DIV/0!</v>
      </c>
      <c r="Q45" s="34" t="e">
        <f t="shared" si="1"/>
        <v>#DIV/0!</v>
      </c>
      <c r="R45" s="29" t="e">
        <f t="shared" si="2"/>
        <v>#DIV/0!</v>
      </c>
      <c r="S45" s="34" t="e">
        <f t="shared" si="3"/>
        <v>#DIV/0!</v>
      </c>
    </row>
    <row r="46" spans="2:19" ht="14" x14ac:dyDescent="0.3">
      <c r="B46" s="58" t="s">
        <v>107</v>
      </c>
      <c r="C46" s="59"/>
      <c r="D46" s="42"/>
      <c r="E46" s="42"/>
      <c r="F46" s="42"/>
      <c r="G46" s="42"/>
      <c r="H46" s="59"/>
      <c r="I46" s="59"/>
      <c r="J46" s="42"/>
      <c r="K46" s="42"/>
      <c r="L46" s="42"/>
      <c r="M46" s="10"/>
      <c r="N46" s="10"/>
      <c r="P46" s="29" t="e">
        <f t="shared" si="0"/>
        <v>#DIV/0!</v>
      </c>
      <c r="Q46" s="34" t="e">
        <f t="shared" si="1"/>
        <v>#DIV/0!</v>
      </c>
      <c r="R46" s="29" t="e">
        <f t="shared" si="2"/>
        <v>#DIV/0!</v>
      </c>
      <c r="S46" s="34" t="e">
        <f t="shared" si="3"/>
        <v>#DIV/0!</v>
      </c>
    </row>
    <row r="47" spans="2:19" ht="14" x14ac:dyDescent="0.3">
      <c r="B47" s="58" t="s">
        <v>108</v>
      </c>
      <c r="C47" s="59"/>
      <c r="D47" s="42"/>
      <c r="E47" s="42"/>
      <c r="F47" s="42"/>
      <c r="G47" s="42"/>
      <c r="H47" s="59"/>
      <c r="I47" s="59"/>
      <c r="J47" s="42"/>
      <c r="K47" s="42"/>
      <c r="L47" s="42"/>
      <c r="M47" s="10"/>
      <c r="N47" s="10"/>
      <c r="P47" s="29" t="e">
        <f t="shared" si="0"/>
        <v>#DIV/0!</v>
      </c>
      <c r="Q47" s="34" t="e">
        <f t="shared" si="1"/>
        <v>#DIV/0!</v>
      </c>
      <c r="R47" s="29" t="e">
        <f t="shared" si="2"/>
        <v>#DIV/0!</v>
      </c>
      <c r="S47" s="34" t="e">
        <f t="shared" si="3"/>
        <v>#DIV/0!</v>
      </c>
    </row>
    <row r="48" spans="2:19" ht="14" x14ac:dyDescent="0.3">
      <c r="B48" s="58" t="s">
        <v>109</v>
      </c>
      <c r="C48" s="59"/>
      <c r="D48" s="42"/>
      <c r="E48" s="42"/>
      <c r="F48" s="42"/>
      <c r="G48" s="42"/>
      <c r="H48" s="59"/>
      <c r="I48" s="59"/>
      <c r="J48" s="42"/>
      <c r="K48" s="42"/>
      <c r="L48" s="42"/>
      <c r="M48" s="10"/>
      <c r="N48" s="10"/>
      <c r="P48" s="29" t="e">
        <f t="shared" si="0"/>
        <v>#DIV/0!</v>
      </c>
      <c r="Q48" s="34" t="e">
        <f t="shared" si="1"/>
        <v>#DIV/0!</v>
      </c>
      <c r="R48" s="29" t="e">
        <f t="shared" si="2"/>
        <v>#DIV/0!</v>
      </c>
      <c r="S48" s="34" t="e">
        <f t="shared" si="3"/>
        <v>#DIV/0!</v>
      </c>
    </row>
    <row r="49" spans="1:19" ht="28" x14ac:dyDescent="0.3">
      <c r="B49" s="58" t="s">
        <v>110</v>
      </c>
      <c r="C49" s="59"/>
      <c r="D49" s="42"/>
      <c r="E49" s="42"/>
      <c r="F49" s="42"/>
      <c r="G49" s="42"/>
      <c r="H49" s="59"/>
      <c r="I49" s="59"/>
      <c r="J49" s="42"/>
      <c r="K49" s="42"/>
      <c r="L49" s="42"/>
      <c r="M49" s="10"/>
      <c r="N49" s="10"/>
      <c r="P49" s="29" t="e">
        <f t="shared" si="0"/>
        <v>#DIV/0!</v>
      </c>
      <c r="Q49" s="34" t="e">
        <f t="shared" si="1"/>
        <v>#DIV/0!</v>
      </c>
      <c r="R49" s="29" t="e">
        <f t="shared" si="2"/>
        <v>#DIV/0!</v>
      </c>
      <c r="S49" s="34" t="e">
        <f t="shared" si="3"/>
        <v>#DIV/0!</v>
      </c>
    </row>
    <row r="50" spans="1:19" ht="14" x14ac:dyDescent="0.3">
      <c r="B50" s="58" t="s">
        <v>111</v>
      </c>
      <c r="C50" s="59"/>
      <c r="D50" s="42"/>
      <c r="E50" s="42"/>
      <c r="F50" s="42"/>
      <c r="G50" s="42"/>
      <c r="H50" s="59"/>
      <c r="I50" s="59"/>
      <c r="J50" s="42"/>
      <c r="K50" s="42"/>
      <c r="L50" s="42"/>
      <c r="M50" s="10"/>
      <c r="N50" s="10"/>
      <c r="P50" s="29" t="e">
        <f t="shared" si="0"/>
        <v>#DIV/0!</v>
      </c>
      <c r="Q50" s="34" t="e">
        <f t="shared" si="1"/>
        <v>#DIV/0!</v>
      </c>
      <c r="R50" s="29" t="e">
        <f t="shared" si="2"/>
        <v>#DIV/0!</v>
      </c>
      <c r="S50" s="34" t="e">
        <f t="shared" si="3"/>
        <v>#DIV/0!</v>
      </c>
    </row>
    <row r="51" spans="1:19" ht="14" x14ac:dyDescent="0.3">
      <c r="B51" s="58" t="s">
        <v>112</v>
      </c>
      <c r="C51" s="59"/>
      <c r="D51" s="42"/>
      <c r="E51" s="42"/>
      <c r="F51" s="42"/>
      <c r="G51" s="42"/>
      <c r="H51" s="59"/>
      <c r="I51" s="59"/>
      <c r="J51" s="42"/>
      <c r="K51" s="42"/>
      <c r="L51" s="42"/>
      <c r="M51" s="10"/>
      <c r="N51" s="10"/>
      <c r="P51" s="29" t="e">
        <f t="shared" si="0"/>
        <v>#DIV/0!</v>
      </c>
      <c r="Q51" s="34" t="e">
        <f t="shared" si="1"/>
        <v>#DIV/0!</v>
      </c>
      <c r="R51" s="29" t="e">
        <f t="shared" si="2"/>
        <v>#DIV/0!</v>
      </c>
      <c r="S51" s="34" t="e">
        <f t="shared" si="3"/>
        <v>#DIV/0!</v>
      </c>
    </row>
    <row r="52" spans="1:19" ht="14" x14ac:dyDescent="0.3">
      <c r="B52" s="58" t="s">
        <v>113</v>
      </c>
      <c r="C52" s="59"/>
      <c r="D52" s="42"/>
      <c r="E52" s="42"/>
      <c r="F52" s="42"/>
      <c r="G52" s="42"/>
      <c r="H52" s="59"/>
      <c r="I52" s="59"/>
      <c r="J52" s="42"/>
      <c r="K52" s="42"/>
      <c r="L52" s="42"/>
      <c r="M52" s="10"/>
      <c r="N52" s="10"/>
      <c r="P52" s="29" t="e">
        <f t="shared" si="0"/>
        <v>#DIV/0!</v>
      </c>
      <c r="Q52" s="34" t="e">
        <f t="shared" si="1"/>
        <v>#DIV/0!</v>
      </c>
      <c r="R52" s="29" t="e">
        <f t="shared" si="2"/>
        <v>#DIV/0!</v>
      </c>
      <c r="S52" s="34" t="e">
        <f t="shared" si="3"/>
        <v>#DIV/0!</v>
      </c>
    </row>
    <row r="53" spans="1:19" ht="14" x14ac:dyDescent="0.3">
      <c r="B53" s="58" t="s">
        <v>114</v>
      </c>
      <c r="C53" s="59"/>
      <c r="D53" s="42"/>
      <c r="E53" s="42"/>
      <c r="F53" s="42"/>
      <c r="G53" s="42"/>
      <c r="H53" s="59"/>
      <c r="I53" s="59"/>
      <c r="J53" s="42"/>
      <c r="K53" s="42"/>
      <c r="L53" s="42"/>
      <c r="M53" s="10"/>
      <c r="N53" s="10"/>
      <c r="P53" s="29" t="e">
        <f t="shared" si="0"/>
        <v>#DIV/0!</v>
      </c>
      <c r="Q53" s="34" t="e">
        <f t="shared" si="1"/>
        <v>#DIV/0!</v>
      </c>
      <c r="R53" s="29" t="e">
        <f t="shared" si="2"/>
        <v>#DIV/0!</v>
      </c>
      <c r="S53" s="34" t="e">
        <f t="shared" si="3"/>
        <v>#DIV/0!</v>
      </c>
    </row>
    <row r="54" spans="1:19" ht="29.25" customHeight="1" x14ac:dyDescent="0.4">
      <c r="B54" s="43" t="s">
        <v>14</v>
      </c>
      <c r="C54" s="33"/>
      <c r="D54" s="33"/>
      <c r="E54" s="11"/>
      <c r="F54" s="12"/>
      <c r="G54" s="12"/>
      <c r="H54" s="12"/>
      <c r="I54" s="12"/>
      <c r="J54" s="12"/>
      <c r="K54" s="12"/>
      <c r="L54" s="12"/>
      <c r="M54" s="12"/>
      <c r="N54" s="12"/>
      <c r="P54" s="48" t="e">
        <f>SUM(P29:P53)/SUM($C$17:$D$17)</f>
        <v>#DIV/0!</v>
      </c>
      <c r="Q54" s="48" t="e">
        <f>SUM(Q29:Q53)</f>
        <v>#DIV/0!</v>
      </c>
      <c r="R54" s="48" t="e">
        <f>SUM(R29:R53)/SUM($C$17:$D$17)</f>
        <v>#DIV/0!</v>
      </c>
      <c r="S54" s="48" t="e">
        <f>SUM(S29:S53)</f>
        <v>#DIV/0!</v>
      </c>
    </row>
    <row r="55" spans="1:19" ht="34.5" customHeight="1" x14ac:dyDescent="0.35">
      <c r="B55" s="21"/>
      <c r="C55" s="21"/>
      <c r="D55" s="21"/>
      <c r="E55" s="11"/>
      <c r="F55" s="12"/>
      <c r="G55" s="12"/>
      <c r="H55" s="12"/>
      <c r="I55" s="12"/>
      <c r="J55" s="12"/>
      <c r="K55" s="12"/>
      <c r="L55" s="12"/>
      <c r="M55" s="12"/>
      <c r="N55" s="12"/>
      <c r="P55" s="35"/>
      <c r="R55" s="35"/>
    </row>
    <row r="56" spans="1:19" s="24" customFormat="1" ht="25" x14ac:dyDescent="0.5">
      <c r="A56" s="25" t="s">
        <v>16</v>
      </c>
      <c r="B56" s="25"/>
      <c r="C56" s="26"/>
      <c r="D56" s="26"/>
      <c r="E56" s="26"/>
      <c r="F56" s="26"/>
      <c r="G56" s="26"/>
      <c r="H56" s="26"/>
      <c r="I56" s="26"/>
      <c r="J56" s="26"/>
      <c r="K56" s="26"/>
      <c r="L56" s="26"/>
      <c r="M56" s="26"/>
      <c r="N56" s="26"/>
      <c r="O56" s="26"/>
      <c r="P56" s="26"/>
      <c r="Q56" s="26"/>
      <c r="R56" s="26"/>
      <c r="S56" s="26"/>
    </row>
    <row r="57" spans="1:19" ht="100" customHeight="1" x14ac:dyDescent="0.35"/>
    <row r="58" spans="1:19" ht="155.25" customHeight="1" x14ac:dyDescent="0.35">
      <c r="B58" s="8" t="s">
        <v>17</v>
      </c>
      <c r="C58" s="1" t="s">
        <v>84</v>
      </c>
      <c r="D58" s="1" t="s">
        <v>83</v>
      </c>
      <c r="E58" s="1" t="s">
        <v>41</v>
      </c>
      <c r="F58" s="1" t="s">
        <v>82</v>
      </c>
      <c r="G58" s="1" t="s">
        <v>42</v>
      </c>
      <c r="H58" s="16"/>
      <c r="I58" s="16"/>
      <c r="J58" s="16"/>
      <c r="K58" s="16"/>
      <c r="L58" s="16"/>
      <c r="M58" s="16"/>
      <c r="P58" s="9" t="s">
        <v>51</v>
      </c>
      <c r="R58" s="9" t="s">
        <v>52</v>
      </c>
    </row>
    <row r="59" spans="1:19" x14ac:dyDescent="0.35">
      <c r="B59" s="47" t="s">
        <v>11</v>
      </c>
      <c r="C59" s="42"/>
      <c r="D59" s="42"/>
      <c r="E59" s="42"/>
      <c r="F59" s="42"/>
      <c r="G59" s="42"/>
      <c r="H59" s="17"/>
      <c r="I59" s="17"/>
      <c r="J59" s="17"/>
      <c r="K59" s="17"/>
      <c r="L59" s="17"/>
      <c r="M59" s="17"/>
      <c r="P59" s="29" t="e">
        <f>C68+C69</f>
        <v>#DIV/0!</v>
      </c>
      <c r="R59" s="29" t="e">
        <f>C77+C76</f>
        <v>#DIV/0!</v>
      </c>
    </row>
    <row r="60" spans="1:19" x14ac:dyDescent="0.35">
      <c r="B60" s="38" t="s">
        <v>55</v>
      </c>
      <c r="C60" s="42"/>
      <c r="D60" s="42"/>
      <c r="E60" s="42"/>
      <c r="F60" s="42"/>
      <c r="G60" s="42"/>
      <c r="H60" s="17"/>
      <c r="I60" s="17"/>
      <c r="J60" s="17"/>
      <c r="K60" s="17"/>
      <c r="L60" s="17"/>
      <c r="M60" s="17"/>
      <c r="P60" s="29">
        <f>C82</f>
        <v>0</v>
      </c>
      <c r="R60" s="29">
        <f>C86</f>
        <v>0</v>
      </c>
    </row>
    <row r="61" spans="1:19" ht="18" x14ac:dyDescent="0.4">
      <c r="B61" s="43" t="s">
        <v>14</v>
      </c>
      <c r="P61" s="32" t="e">
        <f>SUM(P$59:P60)/SUM($C$17:$D$17)</f>
        <v>#DIV/0!</v>
      </c>
      <c r="R61" s="32" t="e">
        <f>SUM(R$59:R60)/SUM($C$17:$D$17)</f>
        <v>#DIV/0!</v>
      </c>
    </row>
    <row r="62" spans="1:19" ht="79.5" customHeight="1" x14ac:dyDescent="0.35">
      <c r="B62" s="39" t="s">
        <v>43</v>
      </c>
    </row>
    <row r="63" spans="1:19" x14ac:dyDescent="0.35">
      <c r="B63" s="23" t="s">
        <v>36</v>
      </c>
    </row>
    <row r="64" spans="1:19" x14ac:dyDescent="0.35">
      <c r="B64" s="23" t="s">
        <v>35</v>
      </c>
      <c r="C64" s="23">
        <f>(D59-C59)*D17</f>
        <v>0</v>
      </c>
    </row>
    <row r="65" spans="2:3" x14ac:dyDescent="0.35">
      <c r="B65" s="23" t="s">
        <v>30</v>
      </c>
      <c r="C65" s="23">
        <f>C64*E59</f>
        <v>0</v>
      </c>
    </row>
    <row r="66" spans="2:3" x14ac:dyDescent="0.35">
      <c r="B66" s="23" t="s">
        <v>32</v>
      </c>
      <c r="C66" s="23" t="e">
        <f>C65/D17</f>
        <v>#DIV/0!</v>
      </c>
    </row>
    <row r="67" spans="2:3" x14ac:dyDescent="0.35">
      <c r="B67" s="23" t="s">
        <v>31</v>
      </c>
      <c r="C67" s="23" t="e">
        <f>C66*(C17+D17)</f>
        <v>#DIV/0!</v>
      </c>
    </row>
    <row r="68" spans="2:3" x14ac:dyDescent="0.35">
      <c r="B68" s="23" t="s">
        <v>33</v>
      </c>
      <c r="C68" s="23" t="e">
        <f>(C17/SUM(C17:D17))*C67</f>
        <v>#DIV/0!</v>
      </c>
    </row>
    <row r="69" spans="2:3" x14ac:dyDescent="0.35">
      <c r="B69" s="23" t="s">
        <v>34</v>
      </c>
      <c r="C69" s="23" t="e">
        <f>(D17/SUM(C17:D17))*C67</f>
        <v>#DIV/0!</v>
      </c>
    </row>
    <row r="71" spans="2:3" x14ac:dyDescent="0.35">
      <c r="B71" s="23" t="s">
        <v>37</v>
      </c>
    </row>
    <row r="72" spans="2:3" x14ac:dyDescent="0.35">
      <c r="B72" s="23" t="s">
        <v>35</v>
      </c>
      <c r="C72" s="23">
        <f>(F59-C59)*D17</f>
        <v>0</v>
      </c>
    </row>
    <row r="73" spans="2:3" x14ac:dyDescent="0.35">
      <c r="B73" s="23" t="s">
        <v>30</v>
      </c>
      <c r="C73" s="23">
        <f>C72*G59</f>
        <v>0</v>
      </c>
    </row>
    <row r="74" spans="2:3" x14ac:dyDescent="0.35">
      <c r="B74" s="23" t="s">
        <v>32</v>
      </c>
      <c r="C74" s="23" t="e">
        <f>C73/D17</f>
        <v>#DIV/0!</v>
      </c>
    </row>
    <row r="75" spans="2:3" x14ac:dyDescent="0.35">
      <c r="B75" s="23" t="s">
        <v>31</v>
      </c>
      <c r="C75" s="23" t="e">
        <f>C74*(C17+D17)</f>
        <v>#DIV/0!</v>
      </c>
    </row>
    <row r="76" spans="2:3" x14ac:dyDescent="0.35">
      <c r="B76" s="23" t="s">
        <v>33</v>
      </c>
      <c r="C76" s="23" t="e">
        <f>(C17/SUM(C17:D17))*C75</f>
        <v>#DIV/0!</v>
      </c>
    </row>
    <row r="77" spans="2:3" x14ac:dyDescent="0.35">
      <c r="B77" s="23" t="s">
        <v>34</v>
      </c>
      <c r="C77" s="23" t="e">
        <f>(D17/SUM(C17:D17))*C75</f>
        <v>#DIV/0!</v>
      </c>
    </row>
    <row r="79" spans="2:3" x14ac:dyDescent="0.35">
      <c r="B79" s="39" t="s">
        <v>44</v>
      </c>
    </row>
    <row r="80" spans="2:3" x14ac:dyDescent="0.35">
      <c r="B80" s="23" t="s">
        <v>36</v>
      </c>
    </row>
    <row r="81" spans="2:3" x14ac:dyDescent="0.35">
      <c r="B81" s="23" t="s">
        <v>35</v>
      </c>
      <c r="C81" s="23">
        <f>(D60-C60)*D17</f>
        <v>0</v>
      </c>
    </row>
    <row r="82" spans="2:3" x14ac:dyDescent="0.35">
      <c r="B82" s="23" t="s">
        <v>30</v>
      </c>
      <c r="C82" s="23">
        <f>C81*E60</f>
        <v>0</v>
      </c>
    </row>
    <row r="84" spans="2:3" x14ac:dyDescent="0.35">
      <c r="B84" s="23" t="s">
        <v>37</v>
      </c>
    </row>
    <row r="85" spans="2:3" x14ac:dyDescent="0.35">
      <c r="B85" s="23" t="s">
        <v>35</v>
      </c>
      <c r="C85" s="23">
        <f>(F60-C60)*D17</f>
        <v>0</v>
      </c>
    </row>
    <row r="86" spans="2:3" x14ac:dyDescent="0.35">
      <c r="B86" s="23" t="s">
        <v>30</v>
      </c>
      <c r="C86" s="23">
        <f>C85*G60</f>
        <v>0</v>
      </c>
    </row>
  </sheetData>
  <sheetProtection algorithmName="SHA-512" hashValue="JRehpmEETqBQgMkISlNtjZIfWiaFOzzX5zUf+D6zr4ztp6toCbg0bv6rx+ct5uChSeMrOozh3hbXikMjmVba0A==" saltValue="HmwxW+Iqx8mkUUEwdFdP4Q==" spinCount="100000" sheet="1" objects="1" scenarios="1"/>
  <mergeCells count="6">
    <mergeCell ref="E7:G7"/>
    <mergeCell ref="H27:J27"/>
    <mergeCell ref="K27:M27"/>
    <mergeCell ref="E5:G5"/>
    <mergeCell ref="E4:G4"/>
    <mergeCell ref="E6:G6"/>
  </mergeCells>
  <pageMargins left="0.7" right="0.7" top="0.75" bottom="0.75" header="0.3" footer="0.3"/>
  <pageSetup paperSize="8" scal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N37"/>
  <sheetViews>
    <sheetView zoomScale="60" zoomScaleNormal="60" workbookViewId="0">
      <selection sqref="A1:L1"/>
    </sheetView>
  </sheetViews>
  <sheetFormatPr defaultColWidth="8.7265625" defaultRowHeight="14" x14ac:dyDescent="0.3"/>
  <cols>
    <col min="1" max="1" width="2.453125" style="30" customWidth="1"/>
    <col min="2" max="2" width="50.54296875" style="30" customWidth="1"/>
    <col min="3" max="14" width="25.6328125" style="30" customWidth="1"/>
    <col min="15" max="16384" width="8.7265625" style="30"/>
  </cols>
  <sheetData>
    <row r="1" spans="1:14" s="40" customFormat="1" ht="67" customHeight="1" x14ac:dyDescent="0.35">
      <c r="A1" s="70" t="s">
        <v>88</v>
      </c>
      <c r="B1" s="70"/>
      <c r="C1" s="70"/>
      <c r="D1" s="70"/>
      <c r="E1" s="70"/>
      <c r="F1" s="70"/>
      <c r="G1" s="70"/>
      <c r="H1" s="70"/>
      <c r="I1" s="70"/>
      <c r="J1" s="70"/>
      <c r="K1" s="70"/>
      <c r="L1" s="70"/>
    </row>
    <row r="2" spans="1:14" s="24" customFormat="1" ht="25" x14ac:dyDescent="0.5">
      <c r="A2" s="31" t="s">
        <v>15</v>
      </c>
      <c r="B2" s="25"/>
      <c r="C2" s="25"/>
      <c r="D2" s="25"/>
      <c r="E2" s="25"/>
      <c r="F2" s="26"/>
      <c r="G2" s="26"/>
      <c r="H2" s="26"/>
      <c r="I2" s="26"/>
      <c r="J2" s="26"/>
      <c r="K2" s="26"/>
      <c r="L2" s="26"/>
      <c r="M2" s="26"/>
      <c r="N2" s="26"/>
    </row>
    <row r="5" spans="1:14" ht="18" x14ac:dyDescent="0.4">
      <c r="F5" s="71"/>
      <c r="G5" s="71"/>
    </row>
    <row r="6" spans="1:14" ht="70" x14ac:dyDescent="0.3">
      <c r="B6" s="8" t="s">
        <v>40</v>
      </c>
      <c r="C6" s="1" t="s">
        <v>13</v>
      </c>
      <c r="D6" s="1" t="s">
        <v>19</v>
      </c>
      <c r="E6" s="1" t="s">
        <v>20</v>
      </c>
      <c r="F6" s="1" t="s">
        <v>21</v>
      </c>
      <c r="G6" s="1" t="s">
        <v>22</v>
      </c>
      <c r="H6" s="1" t="s">
        <v>23</v>
      </c>
      <c r="I6" s="1" t="s">
        <v>24</v>
      </c>
      <c r="J6" s="1" t="s">
        <v>27</v>
      </c>
      <c r="K6" s="1" t="s">
        <v>28</v>
      </c>
      <c r="L6" s="1" t="s">
        <v>45</v>
      </c>
      <c r="M6" s="1" t="s">
        <v>46</v>
      </c>
      <c r="N6" s="1" t="s">
        <v>38</v>
      </c>
    </row>
    <row r="7" spans="1:14" x14ac:dyDescent="0.3">
      <c r="B7" s="44" t="str">
        <f>IF('2022 Quantitative'!B29="","",'2022 Quantitative'!B29)</f>
        <v>Energy management systems</v>
      </c>
      <c r="C7" s="45" t="str">
        <f>IF('2022 Quantitative'!C29="","",'2022 Quantitative'!C29)</f>
        <v/>
      </c>
      <c r="D7" s="45" t="str">
        <f>IF('2022 Quantitative'!D29="","",'2022 Quantitative'!D29)</f>
        <v/>
      </c>
      <c r="E7" s="45" t="str">
        <f>IF('2022 Quantitative'!E29="","",'2022 Quantitative'!E29)</f>
        <v/>
      </c>
      <c r="F7" s="45" t="str">
        <f>IF('2022 Quantitative'!F29="","",'2022 Quantitative'!F29)</f>
        <v/>
      </c>
      <c r="G7" s="45" t="str">
        <f>IF('2022 Quantitative'!G29="","",'2022 Quantitative'!G29)</f>
        <v/>
      </c>
      <c r="H7" s="45" t="str">
        <f>IF('2022 Quantitative'!H29="","",'2022 Quantitative'!H29)</f>
        <v/>
      </c>
      <c r="I7" s="45" t="str">
        <f>IF('2022 Quantitative'!I29="","",'2022 Quantitative'!I29)</f>
        <v/>
      </c>
      <c r="J7" s="45" t="str">
        <f>IF('2022 Quantitative'!J29="","",'2022 Quantitative'!J29)</f>
        <v/>
      </c>
      <c r="K7" s="45" t="str">
        <f>IF('2022 Quantitative'!K29="","",'2022 Quantitative'!K29)</f>
        <v/>
      </c>
      <c r="L7" s="45" t="str">
        <f>IF('2022 Quantitative'!L29="","",'2022 Quantitative'!L29)</f>
        <v/>
      </c>
      <c r="M7" s="45" t="str">
        <f>IF('2022 Quantitative'!M29="","",'2022 Quantitative'!M29)</f>
        <v/>
      </c>
      <c r="N7" s="45" t="str">
        <f>IF('2022 Quantitative'!N29="","",'2022 Quantitative'!N29)</f>
        <v/>
      </c>
    </row>
    <row r="8" spans="1:14" x14ac:dyDescent="0.3">
      <c r="B8" s="44" t="str">
        <f>IF('2022 Quantitative'!B30="","",'2022 Quantitative'!B30)</f>
        <v>Use of energy submetering systems and energy monitoring and targeting</v>
      </c>
      <c r="C8" s="45" t="str">
        <f>IF('2022 Quantitative'!C30="","",'2022 Quantitative'!C30)</f>
        <v/>
      </c>
      <c r="D8" s="45" t="str">
        <f>IF('2022 Quantitative'!D30="","",'2022 Quantitative'!D30)</f>
        <v/>
      </c>
      <c r="E8" s="45" t="str">
        <f>IF('2022 Quantitative'!E30="","",'2022 Quantitative'!E30)</f>
        <v/>
      </c>
      <c r="F8" s="45" t="str">
        <f>IF('2022 Quantitative'!F30="","",'2022 Quantitative'!F30)</f>
        <v/>
      </c>
      <c r="G8" s="45" t="str">
        <f>IF('2022 Quantitative'!G30="","",'2022 Quantitative'!G30)</f>
        <v/>
      </c>
      <c r="H8" s="45" t="str">
        <f>IF('2022 Quantitative'!H30="","",'2022 Quantitative'!H30)</f>
        <v/>
      </c>
      <c r="I8" s="45" t="str">
        <f>IF('2022 Quantitative'!I30="","",'2022 Quantitative'!I30)</f>
        <v/>
      </c>
      <c r="J8" s="45" t="str">
        <f>IF('2022 Quantitative'!J30="","",'2022 Quantitative'!J30)</f>
        <v/>
      </c>
      <c r="K8" s="45" t="str">
        <f>IF('2022 Quantitative'!K30="","",'2022 Quantitative'!K30)</f>
        <v/>
      </c>
      <c r="L8" s="45" t="str">
        <f>IF('2022 Quantitative'!L30="","",'2022 Quantitative'!L30)</f>
        <v/>
      </c>
      <c r="M8" s="45" t="str">
        <f>IF('2022 Quantitative'!M30="","",'2022 Quantitative'!M30)</f>
        <v/>
      </c>
      <c r="N8" s="45" t="str">
        <f>IF('2022 Quantitative'!N30="","",'2022 Quantitative'!N30)</f>
        <v/>
      </c>
    </row>
    <row r="9" spans="1:14" x14ac:dyDescent="0.3">
      <c r="B9" s="44" t="str">
        <f>IF('2022 Quantitative'!B31="","",'2022 Quantitative'!B31)</f>
        <v>Process optimisation</v>
      </c>
      <c r="C9" s="45" t="str">
        <f>IF('2022 Quantitative'!C31="","",'2022 Quantitative'!C31)</f>
        <v/>
      </c>
      <c r="D9" s="45" t="str">
        <f>IF('2022 Quantitative'!D31="","",'2022 Quantitative'!D31)</f>
        <v/>
      </c>
      <c r="E9" s="45" t="str">
        <f>IF('2022 Quantitative'!E31="","",'2022 Quantitative'!E31)</f>
        <v/>
      </c>
      <c r="F9" s="45" t="str">
        <f>IF('2022 Quantitative'!F31="","",'2022 Quantitative'!F31)</f>
        <v/>
      </c>
      <c r="G9" s="45" t="str">
        <f>IF('2022 Quantitative'!G31="","",'2022 Quantitative'!G31)</f>
        <v/>
      </c>
      <c r="H9" s="45" t="str">
        <f>IF('2022 Quantitative'!H31="","",'2022 Quantitative'!H31)</f>
        <v/>
      </c>
      <c r="I9" s="45" t="str">
        <f>IF('2022 Quantitative'!I31="","",'2022 Quantitative'!I31)</f>
        <v/>
      </c>
      <c r="J9" s="45" t="str">
        <f>IF('2022 Quantitative'!J31="","",'2022 Quantitative'!J31)</f>
        <v/>
      </c>
      <c r="K9" s="45" t="str">
        <f>IF('2022 Quantitative'!K31="","",'2022 Quantitative'!K31)</f>
        <v/>
      </c>
      <c r="L9" s="45" t="str">
        <f>IF('2022 Quantitative'!L31="","",'2022 Quantitative'!L31)</f>
        <v/>
      </c>
      <c r="M9" s="45" t="str">
        <f>IF('2022 Quantitative'!M31="","",'2022 Quantitative'!M31)</f>
        <v/>
      </c>
      <c r="N9" s="45" t="str">
        <f>IF('2022 Quantitative'!N31="","",'2022 Quantitative'!N31)</f>
        <v/>
      </c>
    </row>
    <row r="10" spans="1:14" x14ac:dyDescent="0.3">
      <c r="B10" s="44" t="str">
        <f>IF('2022 Quantitative'!B32="","",'2022 Quantitative'!B32)</f>
        <v>Improved control technology</v>
      </c>
      <c r="C10" s="45" t="str">
        <f>IF('2022 Quantitative'!C32="","",'2022 Quantitative'!C32)</f>
        <v/>
      </c>
      <c r="D10" s="45" t="str">
        <f>IF('2022 Quantitative'!D32="","",'2022 Quantitative'!D32)</f>
        <v/>
      </c>
      <c r="E10" s="45" t="str">
        <f>IF('2022 Quantitative'!E32="","",'2022 Quantitative'!E32)</f>
        <v/>
      </c>
      <c r="F10" s="45" t="str">
        <f>IF('2022 Quantitative'!F32="","",'2022 Quantitative'!F32)</f>
        <v/>
      </c>
      <c r="G10" s="45" t="str">
        <f>IF('2022 Quantitative'!G32="","",'2022 Quantitative'!G32)</f>
        <v/>
      </c>
      <c r="H10" s="45" t="str">
        <f>IF('2022 Quantitative'!H32="","",'2022 Quantitative'!H32)</f>
        <v/>
      </c>
      <c r="I10" s="45" t="str">
        <f>IF('2022 Quantitative'!I32="","",'2022 Quantitative'!I32)</f>
        <v/>
      </c>
      <c r="J10" s="45" t="str">
        <f>IF('2022 Quantitative'!J32="","",'2022 Quantitative'!J32)</f>
        <v/>
      </c>
      <c r="K10" s="45" t="str">
        <f>IF('2022 Quantitative'!K32="","",'2022 Quantitative'!K32)</f>
        <v/>
      </c>
      <c r="L10" s="45" t="str">
        <f>IF('2022 Quantitative'!L32="","",'2022 Quantitative'!L32)</f>
        <v/>
      </c>
      <c r="M10" s="45" t="str">
        <f>IF('2022 Quantitative'!M32="","",'2022 Quantitative'!M32)</f>
        <v/>
      </c>
      <c r="N10" s="45" t="str">
        <f>IF('2022 Quantitative'!N32="","",'2022 Quantitative'!N32)</f>
        <v/>
      </c>
    </row>
    <row r="11" spans="1:14" x14ac:dyDescent="0.3">
      <c r="B11" s="44" t="str">
        <f>IF('2022 Quantitative'!B33="","",'2022 Quantitative'!B33)</f>
        <v>Process Control: Advanced Control &amp; Optimisation</v>
      </c>
      <c r="C11" s="45" t="str">
        <f>IF('2022 Quantitative'!C33="","",'2022 Quantitative'!C33)</f>
        <v/>
      </c>
      <c r="D11" s="45" t="str">
        <f>IF('2022 Quantitative'!D33="","",'2022 Quantitative'!D33)</f>
        <v/>
      </c>
      <c r="E11" s="45" t="str">
        <f>IF('2022 Quantitative'!E33="","",'2022 Quantitative'!E33)</f>
        <v/>
      </c>
      <c r="F11" s="45" t="str">
        <f>IF('2022 Quantitative'!F33="","",'2022 Quantitative'!F33)</f>
        <v/>
      </c>
      <c r="G11" s="45" t="str">
        <f>IF('2022 Quantitative'!G33="","",'2022 Quantitative'!G33)</f>
        <v/>
      </c>
      <c r="H11" s="45" t="str">
        <f>IF('2022 Quantitative'!H33="","",'2022 Quantitative'!H33)</f>
        <v/>
      </c>
      <c r="I11" s="45" t="str">
        <f>IF('2022 Quantitative'!I33="","",'2022 Quantitative'!I33)</f>
        <v/>
      </c>
      <c r="J11" s="45" t="str">
        <f>IF('2022 Quantitative'!J33="","",'2022 Quantitative'!J33)</f>
        <v/>
      </c>
      <c r="K11" s="45" t="str">
        <f>IF('2022 Quantitative'!K33="","",'2022 Quantitative'!K33)</f>
        <v/>
      </c>
      <c r="L11" s="45" t="str">
        <f>IF('2022 Quantitative'!L33="","",'2022 Quantitative'!L33)</f>
        <v/>
      </c>
      <c r="M11" s="45" t="str">
        <f>IF('2022 Quantitative'!M33="","",'2022 Quantitative'!M33)</f>
        <v/>
      </c>
      <c r="N11" s="45" t="str">
        <f>IF('2022 Quantitative'!N33="","",'2022 Quantitative'!N33)</f>
        <v/>
      </c>
    </row>
    <row r="12" spans="1:14" x14ac:dyDescent="0.3">
      <c r="B12" s="44" t="str">
        <f>IF('2022 Quantitative'!B34="","",'2022 Quantitative'!B34)</f>
        <v>Improved efficiency of steam and hot water production and distribution.</v>
      </c>
      <c r="C12" s="45" t="str">
        <f>IF('2022 Quantitative'!C34="","",'2022 Quantitative'!C34)</f>
        <v/>
      </c>
      <c r="D12" s="45" t="str">
        <f>IF('2022 Quantitative'!D34="","",'2022 Quantitative'!D34)</f>
        <v/>
      </c>
      <c r="E12" s="45" t="str">
        <f>IF('2022 Quantitative'!E34="","",'2022 Quantitative'!E34)</f>
        <v/>
      </c>
      <c r="F12" s="45" t="str">
        <f>IF('2022 Quantitative'!F34="","",'2022 Quantitative'!F34)</f>
        <v/>
      </c>
      <c r="G12" s="45" t="str">
        <f>IF('2022 Quantitative'!G34="","",'2022 Quantitative'!G34)</f>
        <v/>
      </c>
      <c r="H12" s="45" t="str">
        <f>IF('2022 Quantitative'!H34="","",'2022 Quantitative'!H34)</f>
        <v/>
      </c>
      <c r="I12" s="45" t="str">
        <f>IF('2022 Quantitative'!I34="","",'2022 Quantitative'!I34)</f>
        <v/>
      </c>
      <c r="J12" s="45" t="str">
        <f>IF('2022 Quantitative'!J34="","",'2022 Quantitative'!J34)</f>
        <v/>
      </c>
      <c r="K12" s="45" t="str">
        <f>IF('2022 Quantitative'!K34="","",'2022 Quantitative'!K34)</f>
        <v/>
      </c>
      <c r="L12" s="45" t="str">
        <f>IF('2022 Quantitative'!L34="","",'2022 Quantitative'!L34)</f>
        <v/>
      </c>
      <c r="M12" s="45" t="str">
        <f>IF('2022 Quantitative'!M34="","",'2022 Quantitative'!M34)</f>
        <v/>
      </c>
      <c r="N12" s="45" t="str">
        <f>IF('2022 Quantitative'!N34="","",'2022 Quantitative'!N34)</f>
        <v/>
      </c>
    </row>
    <row r="13" spans="1:14" x14ac:dyDescent="0.3">
      <c r="B13" s="44" t="str">
        <f>IF('2022 Quantitative'!B35="","",'2022 Quantitative'!B35)</f>
        <v>Minimising use of hot water</v>
      </c>
      <c r="C13" s="45" t="str">
        <f>IF('2022 Quantitative'!C35="","",'2022 Quantitative'!C35)</f>
        <v/>
      </c>
      <c r="D13" s="45" t="str">
        <f>IF('2022 Quantitative'!D35="","",'2022 Quantitative'!D35)</f>
        <v/>
      </c>
      <c r="E13" s="45" t="str">
        <f>IF('2022 Quantitative'!E35="","",'2022 Quantitative'!E35)</f>
        <v/>
      </c>
      <c r="F13" s="45" t="str">
        <f>IF('2022 Quantitative'!F35="","",'2022 Quantitative'!F35)</f>
        <v/>
      </c>
      <c r="G13" s="45" t="str">
        <f>IF('2022 Quantitative'!G35="","",'2022 Quantitative'!G35)</f>
        <v/>
      </c>
      <c r="H13" s="45" t="str">
        <f>IF('2022 Quantitative'!H35="","",'2022 Quantitative'!H35)</f>
        <v/>
      </c>
      <c r="I13" s="45" t="str">
        <f>IF('2022 Quantitative'!I35="","",'2022 Quantitative'!I35)</f>
        <v/>
      </c>
      <c r="J13" s="45" t="str">
        <f>IF('2022 Quantitative'!J35="","",'2022 Quantitative'!J35)</f>
        <v/>
      </c>
      <c r="K13" s="45" t="str">
        <f>IF('2022 Quantitative'!K35="","",'2022 Quantitative'!K35)</f>
        <v/>
      </c>
      <c r="L13" s="45" t="str">
        <f>IF('2022 Quantitative'!L35="","",'2022 Quantitative'!L35)</f>
        <v/>
      </c>
      <c r="M13" s="45" t="str">
        <f>IF('2022 Quantitative'!M35="","",'2022 Quantitative'!M35)</f>
        <v/>
      </c>
      <c r="N13" s="45" t="str">
        <f>IF('2022 Quantitative'!N35="","",'2022 Quantitative'!N35)</f>
        <v/>
      </c>
    </row>
    <row r="14" spans="1:14" ht="28" x14ac:dyDescent="0.3">
      <c r="B14" s="44" t="str">
        <f>IF('2022 Quantitative'!B36="","",'2022 Quantitative'!B36)</f>
        <v>Improved insulation on heating systems, cooling systems and building fabric.</v>
      </c>
      <c r="C14" s="45" t="str">
        <f>IF('2022 Quantitative'!C36="","",'2022 Quantitative'!C36)</f>
        <v/>
      </c>
      <c r="D14" s="45" t="str">
        <f>IF('2022 Quantitative'!D36="","",'2022 Quantitative'!D36)</f>
        <v/>
      </c>
      <c r="E14" s="45" t="str">
        <f>IF('2022 Quantitative'!E36="","",'2022 Quantitative'!E36)</f>
        <v/>
      </c>
      <c r="F14" s="45" t="str">
        <f>IF('2022 Quantitative'!F36="","",'2022 Quantitative'!F36)</f>
        <v/>
      </c>
      <c r="G14" s="45" t="str">
        <f>IF('2022 Quantitative'!G36="","",'2022 Quantitative'!G36)</f>
        <v/>
      </c>
      <c r="H14" s="45" t="str">
        <f>IF('2022 Quantitative'!H36="","",'2022 Quantitative'!H36)</f>
        <v/>
      </c>
      <c r="I14" s="45" t="str">
        <f>IF('2022 Quantitative'!I36="","",'2022 Quantitative'!I36)</f>
        <v/>
      </c>
      <c r="J14" s="45" t="str">
        <f>IF('2022 Quantitative'!J36="","",'2022 Quantitative'!J36)</f>
        <v/>
      </c>
      <c r="K14" s="45" t="str">
        <f>IF('2022 Quantitative'!K36="","",'2022 Quantitative'!K36)</f>
        <v/>
      </c>
      <c r="L14" s="45" t="str">
        <f>IF('2022 Quantitative'!L36="","",'2022 Quantitative'!L36)</f>
        <v/>
      </c>
      <c r="M14" s="45" t="str">
        <f>IF('2022 Quantitative'!M36="","",'2022 Quantitative'!M36)</f>
        <v/>
      </c>
      <c r="N14" s="45" t="str">
        <f>IF('2022 Quantitative'!N36="","",'2022 Quantitative'!N36)</f>
        <v/>
      </c>
    </row>
    <row r="15" spans="1:14" ht="28" x14ac:dyDescent="0.3">
      <c r="B15" s="44" t="str">
        <f>IF('2022 Quantitative'!B37="","",'2022 Quantitative'!B37)</f>
        <v>More efficient refrigeration and chilling equipment.</v>
      </c>
      <c r="C15" s="45" t="str">
        <f>IF('2022 Quantitative'!C37="","",'2022 Quantitative'!C37)</f>
        <v/>
      </c>
      <c r="D15" s="45" t="str">
        <f>IF('2022 Quantitative'!D37="","",'2022 Quantitative'!D37)</f>
        <v/>
      </c>
      <c r="E15" s="45" t="str">
        <f>IF('2022 Quantitative'!E37="","",'2022 Quantitative'!E37)</f>
        <v/>
      </c>
      <c r="F15" s="45" t="str">
        <f>IF('2022 Quantitative'!F37="","",'2022 Quantitative'!F37)</f>
        <v/>
      </c>
      <c r="G15" s="45" t="str">
        <f>IF('2022 Quantitative'!G37="","",'2022 Quantitative'!G37)</f>
        <v/>
      </c>
      <c r="H15" s="45" t="str">
        <f>IF('2022 Quantitative'!H37="","",'2022 Quantitative'!H37)</f>
        <v/>
      </c>
      <c r="I15" s="45" t="str">
        <f>IF('2022 Quantitative'!I37="","",'2022 Quantitative'!I37)</f>
        <v/>
      </c>
      <c r="J15" s="45" t="str">
        <f>IF('2022 Quantitative'!J37="","",'2022 Quantitative'!J37)</f>
        <v/>
      </c>
      <c r="K15" s="45" t="str">
        <f>IF('2022 Quantitative'!K37="","",'2022 Quantitative'!K37)</f>
        <v/>
      </c>
      <c r="L15" s="45" t="str">
        <f>IF('2022 Quantitative'!L37="","",'2022 Quantitative'!L37)</f>
        <v/>
      </c>
      <c r="M15" s="45" t="str">
        <f>IF('2022 Quantitative'!M37="","",'2022 Quantitative'!M37)</f>
        <v/>
      </c>
      <c r="N15" s="45" t="str">
        <f>IF('2022 Quantitative'!N37="","",'2022 Quantitative'!N37)</f>
        <v/>
      </c>
    </row>
    <row r="16" spans="1:14" x14ac:dyDescent="0.3">
      <c r="B16" s="44" t="str">
        <f>IF('2022 Quantitative'!B38="","",'2022 Quantitative'!B38)</f>
        <v>Techniques to minimise heat gains in refrigerated spaces.</v>
      </c>
      <c r="C16" s="45" t="str">
        <f>IF('2022 Quantitative'!C38="","",'2022 Quantitative'!C38)</f>
        <v/>
      </c>
      <c r="D16" s="45" t="str">
        <f>IF('2022 Quantitative'!D38="","",'2022 Quantitative'!D38)</f>
        <v/>
      </c>
      <c r="E16" s="45" t="str">
        <f>IF('2022 Quantitative'!E38="","",'2022 Quantitative'!E38)</f>
        <v/>
      </c>
      <c r="F16" s="45" t="str">
        <f>IF('2022 Quantitative'!F38="","",'2022 Quantitative'!F38)</f>
        <v/>
      </c>
      <c r="G16" s="45" t="str">
        <f>IF('2022 Quantitative'!G38="","",'2022 Quantitative'!G38)</f>
        <v/>
      </c>
      <c r="H16" s="45" t="str">
        <f>IF('2022 Quantitative'!H38="","",'2022 Quantitative'!H38)</f>
        <v/>
      </c>
      <c r="I16" s="45" t="str">
        <f>IF('2022 Quantitative'!I38="","",'2022 Quantitative'!I38)</f>
        <v/>
      </c>
      <c r="J16" s="45" t="str">
        <f>IF('2022 Quantitative'!J38="","",'2022 Quantitative'!J38)</f>
        <v/>
      </c>
      <c r="K16" s="45" t="str">
        <f>IF('2022 Quantitative'!K38="","",'2022 Quantitative'!K38)</f>
        <v/>
      </c>
      <c r="L16" s="45" t="str">
        <f>IF('2022 Quantitative'!L38="","",'2022 Quantitative'!L38)</f>
        <v/>
      </c>
      <c r="M16" s="45" t="str">
        <f>IF('2022 Quantitative'!M38="","",'2022 Quantitative'!M38)</f>
        <v/>
      </c>
      <c r="N16" s="45" t="str">
        <f>IF('2022 Quantitative'!N38="","",'2022 Quantitative'!N38)</f>
        <v/>
      </c>
    </row>
    <row r="17" spans="2:14" ht="28" x14ac:dyDescent="0.3">
      <c r="B17" s="44" t="str">
        <f>IF('2022 Quantitative'!B39="","",'2022 Quantitative'!B39)</f>
        <v>Improved management of refrigerated spaces</v>
      </c>
      <c r="C17" s="45" t="str">
        <f>IF('2022 Quantitative'!C39="","",'2022 Quantitative'!C39)</f>
        <v/>
      </c>
      <c r="D17" s="45" t="str">
        <f>IF('2022 Quantitative'!D39="","",'2022 Quantitative'!D39)</f>
        <v/>
      </c>
      <c r="E17" s="45" t="str">
        <f>IF('2022 Quantitative'!E39="","",'2022 Quantitative'!E39)</f>
        <v/>
      </c>
      <c r="F17" s="45" t="str">
        <f>IF('2022 Quantitative'!F39="","",'2022 Quantitative'!F39)</f>
        <v/>
      </c>
      <c r="G17" s="45" t="str">
        <f>IF('2022 Quantitative'!G39="","",'2022 Quantitative'!G39)</f>
        <v/>
      </c>
      <c r="H17" s="45" t="str">
        <f>IF('2022 Quantitative'!H39="","",'2022 Quantitative'!H39)</f>
        <v/>
      </c>
      <c r="I17" s="45" t="str">
        <f>IF('2022 Quantitative'!I39="","",'2022 Quantitative'!I39)</f>
        <v/>
      </c>
      <c r="J17" s="45" t="str">
        <f>IF('2022 Quantitative'!J39="","",'2022 Quantitative'!J39)</f>
        <v/>
      </c>
      <c r="K17" s="45" t="str">
        <f>IF('2022 Quantitative'!K39="","",'2022 Quantitative'!K39)</f>
        <v/>
      </c>
      <c r="L17" s="45" t="str">
        <f>IF('2022 Quantitative'!L39="","",'2022 Quantitative'!L39)</f>
        <v/>
      </c>
      <c r="M17" s="45" t="str">
        <f>IF('2022 Quantitative'!M39="","",'2022 Quantitative'!M39)</f>
        <v/>
      </c>
      <c r="N17" s="45" t="str">
        <f>IF('2022 Quantitative'!N39="","",'2022 Quantitative'!N39)</f>
        <v/>
      </c>
    </row>
    <row r="18" spans="2:14" ht="28" x14ac:dyDescent="0.3">
      <c r="B18" s="44" t="str">
        <f>IF('2022 Quantitative'!B40="","",'2022 Quantitative'!B40)</f>
        <v>Improved oven design and operation.</v>
      </c>
      <c r="C18" s="45" t="str">
        <f>IF('2022 Quantitative'!C40="","",'2022 Quantitative'!C40)</f>
        <v/>
      </c>
      <c r="D18" s="45" t="str">
        <f>IF('2022 Quantitative'!D40="","",'2022 Quantitative'!D40)</f>
        <v/>
      </c>
      <c r="E18" s="45" t="str">
        <f>IF('2022 Quantitative'!E40="","",'2022 Quantitative'!E40)</f>
        <v/>
      </c>
      <c r="F18" s="45" t="str">
        <f>IF('2022 Quantitative'!F40="","",'2022 Quantitative'!F40)</f>
        <v/>
      </c>
      <c r="G18" s="45" t="str">
        <f>IF('2022 Quantitative'!G40="","",'2022 Quantitative'!G40)</f>
        <v/>
      </c>
      <c r="H18" s="45" t="str">
        <f>IF('2022 Quantitative'!H40="","",'2022 Quantitative'!H40)</f>
        <v/>
      </c>
      <c r="I18" s="45" t="str">
        <f>IF('2022 Quantitative'!I40="","",'2022 Quantitative'!I40)</f>
        <v/>
      </c>
      <c r="J18" s="45" t="str">
        <f>IF('2022 Quantitative'!J40="","",'2022 Quantitative'!J40)</f>
        <v/>
      </c>
      <c r="K18" s="45" t="str">
        <f>IF('2022 Quantitative'!K40="","",'2022 Quantitative'!K40)</f>
        <v/>
      </c>
      <c r="L18" s="45" t="str">
        <f>IF('2022 Quantitative'!L40="","",'2022 Quantitative'!L40)</f>
        <v/>
      </c>
      <c r="M18" s="45" t="str">
        <f>IF('2022 Quantitative'!M40="","",'2022 Quantitative'!M40)</f>
        <v/>
      </c>
      <c r="N18" s="45" t="str">
        <f>IF('2022 Quantitative'!N40="","",'2022 Quantitative'!N40)</f>
        <v/>
      </c>
    </row>
    <row r="19" spans="2:14" ht="28" x14ac:dyDescent="0.3">
      <c r="B19" s="44" t="str">
        <f>IF('2022 Quantitative'!B41="","",'2022 Quantitative'!B41)</f>
        <v>More efficient distillation and evaporation.</v>
      </c>
      <c r="C19" s="45" t="str">
        <f>IF('2022 Quantitative'!C41="","",'2022 Quantitative'!C41)</f>
        <v/>
      </c>
      <c r="D19" s="45" t="str">
        <f>IF('2022 Quantitative'!D41="","",'2022 Quantitative'!D41)</f>
        <v/>
      </c>
      <c r="E19" s="45" t="str">
        <f>IF('2022 Quantitative'!E41="","",'2022 Quantitative'!E41)</f>
        <v/>
      </c>
      <c r="F19" s="45" t="str">
        <f>IF('2022 Quantitative'!F41="","",'2022 Quantitative'!F41)</f>
        <v/>
      </c>
      <c r="G19" s="45" t="str">
        <f>IF('2022 Quantitative'!G41="","",'2022 Quantitative'!G41)</f>
        <v/>
      </c>
      <c r="H19" s="45" t="str">
        <f>IF('2022 Quantitative'!H41="","",'2022 Quantitative'!H41)</f>
        <v/>
      </c>
      <c r="I19" s="45" t="str">
        <f>IF('2022 Quantitative'!I41="","",'2022 Quantitative'!I41)</f>
        <v/>
      </c>
      <c r="J19" s="45" t="str">
        <f>IF('2022 Quantitative'!J41="","",'2022 Quantitative'!J41)</f>
        <v/>
      </c>
      <c r="K19" s="45" t="str">
        <f>IF('2022 Quantitative'!K41="","",'2022 Quantitative'!K41)</f>
        <v/>
      </c>
      <c r="L19" s="45" t="str">
        <f>IF('2022 Quantitative'!L41="","",'2022 Quantitative'!L41)</f>
        <v/>
      </c>
      <c r="M19" s="45" t="str">
        <f>IF('2022 Quantitative'!M41="","",'2022 Quantitative'!M41)</f>
        <v/>
      </c>
      <c r="N19" s="45" t="str">
        <f>IF('2022 Quantitative'!N41="","",'2022 Quantitative'!N41)</f>
        <v/>
      </c>
    </row>
    <row r="20" spans="2:14" x14ac:dyDescent="0.3">
      <c r="B20" s="44" t="str">
        <f>IF('2022 Quantitative'!B42="","",'2022 Quantitative'!B42)</f>
        <v>More efficient drying equipment.</v>
      </c>
      <c r="C20" s="45" t="str">
        <f>IF('2022 Quantitative'!C42="","",'2022 Quantitative'!C42)</f>
        <v/>
      </c>
      <c r="D20" s="45" t="str">
        <f>IF('2022 Quantitative'!D42="","",'2022 Quantitative'!D42)</f>
        <v/>
      </c>
      <c r="E20" s="45" t="str">
        <f>IF('2022 Quantitative'!E42="","",'2022 Quantitative'!E42)</f>
        <v/>
      </c>
      <c r="F20" s="45" t="str">
        <f>IF('2022 Quantitative'!F42="","",'2022 Quantitative'!F42)</f>
        <v/>
      </c>
      <c r="G20" s="45" t="str">
        <f>IF('2022 Quantitative'!G42="","",'2022 Quantitative'!G42)</f>
        <v/>
      </c>
      <c r="H20" s="45" t="str">
        <f>IF('2022 Quantitative'!H42="","",'2022 Quantitative'!H42)</f>
        <v/>
      </c>
      <c r="I20" s="45" t="str">
        <f>IF('2022 Quantitative'!I42="","",'2022 Quantitative'!I42)</f>
        <v/>
      </c>
      <c r="J20" s="45" t="str">
        <f>IF('2022 Quantitative'!J42="","",'2022 Quantitative'!J42)</f>
        <v/>
      </c>
      <c r="K20" s="45" t="str">
        <f>IF('2022 Quantitative'!K42="","",'2022 Quantitative'!K42)</f>
        <v/>
      </c>
      <c r="L20" s="45" t="str">
        <f>IF('2022 Quantitative'!L42="","",'2022 Quantitative'!L42)</f>
        <v/>
      </c>
      <c r="M20" s="45" t="str">
        <f>IF('2022 Quantitative'!M42="","",'2022 Quantitative'!M42)</f>
        <v/>
      </c>
      <c r="N20" s="45" t="str">
        <f>IF('2022 Quantitative'!N42="","",'2022 Quantitative'!N42)</f>
        <v/>
      </c>
    </row>
    <row r="21" spans="2:14" ht="28" x14ac:dyDescent="0.3">
      <c r="B21" s="44" t="str">
        <f>IF('2022 Quantitative'!B43="","",'2022 Quantitative'!B43)</f>
        <v>More efficient compressed air production and distribution.</v>
      </c>
      <c r="C21" s="45" t="str">
        <f>IF('2022 Quantitative'!C43="","",'2022 Quantitative'!C43)</f>
        <v/>
      </c>
      <c r="D21" s="45" t="str">
        <f>IF('2022 Quantitative'!D43="","",'2022 Quantitative'!D43)</f>
        <v/>
      </c>
      <c r="E21" s="45" t="str">
        <f>IF('2022 Quantitative'!E43="","",'2022 Quantitative'!E43)</f>
        <v/>
      </c>
      <c r="F21" s="45" t="str">
        <f>IF('2022 Quantitative'!F43="","",'2022 Quantitative'!F43)</f>
        <v/>
      </c>
      <c r="G21" s="45" t="str">
        <f>IF('2022 Quantitative'!G43="","",'2022 Quantitative'!G43)</f>
        <v/>
      </c>
      <c r="H21" s="45" t="str">
        <f>IF('2022 Quantitative'!H43="","",'2022 Quantitative'!H43)</f>
        <v/>
      </c>
      <c r="I21" s="45" t="str">
        <f>IF('2022 Quantitative'!I43="","",'2022 Quantitative'!I43)</f>
        <v/>
      </c>
      <c r="J21" s="45" t="str">
        <f>IF('2022 Quantitative'!J43="","",'2022 Quantitative'!J43)</f>
        <v/>
      </c>
      <c r="K21" s="45" t="str">
        <f>IF('2022 Quantitative'!K43="","",'2022 Quantitative'!K43)</f>
        <v/>
      </c>
      <c r="L21" s="45" t="str">
        <f>IF('2022 Quantitative'!L43="","",'2022 Quantitative'!L43)</f>
        <v/>
      </c>
      <c r="M21" s="45" t="str">
        <f>IF('2022 Quantitative'!M43="","",'2022 Quantitative'!M43)</f>
        <v/>
      </c>
      <c r="N21" s="45" t="str">
        <f>IF('2022 Quantitative'!N43="","",'2022 Quantitative'!N43)</f>
        <v/>
      </c>
    </row>
    <row r="22" spans="2:14" ht="28" x14ac:dyDescent="0.3">
      <c r="B22" s="44" t="str">
        <f>IF('2022 Quantitative'!B44="","",'2022 Quantitative'!B44)</f>
        <v>Avoiding use of compressed air through improved efficiency and alternative technologies.</v>
      </c>
      <c r="C22" s="45" t="str">
        <f>IF('2022 Quantitative'!C44="","",'2022 Quantitative'!C44)</f>
        <v/>
      </c>
      <c r="D22" s="45" t="str">
        <f>IF('2022 Quantitative'!D44="","",'2022 Quantitative'!D44)</f>
        <v/>
      </c>
      <c r="E22" s="45" t="str">
        <f>IF('2022 Quantitative'!E44="","",'2022 Quantitative'!E44)</f>
        <v/>
      </c>
      <c r="F22" s="45" t="str">
        <f>IF('2022 Quantitative'!F44="","",'2022 Quantitative'!F44)</f>
        <v/>
      </c>
      <c r="G22" s="45" t="str">
        <f>IF('2022 Quantitative'!G44="","",'2022 Quantitative'!G44)</f>
        <v/>
      </c>
      <c r="H22" s="45" t="str">
        <f>IF('2022 Quantitative'!H44="","",'2022 Quantitative'!H44)</f>
        <v/>
      </c>
      <c r="I22" s="45" t="str">
        <f>IF('2022 Quantitative'!I44="","",'2022 Quantitative'!I44)</f>
        <v/>
      </c>
      <c r="J22" s="45" t="str">
        <f>IF('2022 Quantitative'!J44="","",'2022 Quantitative'!J44)</f>
        <v/>
      </c>
      <c r="K22" s="45" t="str">
        <f>IF('2022 Quantitative'!K44="","",'2022 Quantitative'!K44)</f>
        <v/>
      </c>
      <c r="L22" s="45" t="str">
        <f>IF('2022 Quantitative'!L44="","",'2022 Quantitative'!L44)</f>
        <v/>
      </c>
      <c r="M22" s="45" t="str">
        <f>IF('2022 Quantitative'!M44="","",'2022 Quantitative'!M44)</f>
        <v/>
      </c>
      <c r="N22" s="45" t="str">
        <f>IF('2022 Quantitative'!N44="","",'2022 Quantitative'!N44)</f>
        <v/>
      </c>
    </row>
    <row r="23" spans="2:14" x14ac:dyDescent="0.3">
      <c r="B23" s="44" t="str">
        <f>IF('2022 Quantitative'!B45="","",'2022 Quantitative'!B45)</f>
        <v>Waste heat recovery.</v>
      </c>
      <c r="C23" s="45" t="str">
        <f>IF('2022 Quantitative'!C45="","",'2022 Quantitative'!C45)</f>
        <v/>
      </c>
      <c r="D23" s="45" t="str">
        <f>IF('2022 Quantitative'!D45="","",'2022 Quantitative'!D45)</f>
        <v/>
      </c>
      <c r="E23" s="45" t="str">
        <f>IF('2022 Quantitative'!E45="","",'2022 Quantitative'!E45)</f>
        <v/>
      </c>
      <c r="F23" s="45" t="str">
        <f>IF('2022 Quantitative'!F45="","",'2022 Quantitative'!F45)</f>
        <v/>
      </c>
      <c r="G23" s="45" t="str">
        <f>IF('2022 Quantitative'!G45="","",'2022 Quantitative'!G45)</f>
        <v/>
      </c>
      <c r="H23" s="45" t="str">
        <f>IF('2022 Quantitative'!H45="","",'2022 Quantitative'!H45)</f>
        <v/>
      </c>
      <c r="I23" s="45" t="str">
        <f>IF('2022 Quantitative'!I45="","",'2022 Quantitative'!I45)</f>
        <v/>
      </c>
      <c r="J23" s="45" t="str">
        <f>IF('2022 Quantitative'!J45="","",'2022 Quantitative'!J45)</f>
        <v/>
      </c>
      <c r="K23" s="45" t="str">
        <f>IF('2022 Quantitative'!K45="","",'2022 Quantitative'!K45)</f>
        <v/>
      </c>
      <c r="L23" s="45" t="str">
        <f>IF('2022 Quantitative'!L45="","",'2022 Quantitative'!L45)</f>
        <v/>
      </c>
      <c r="M23" s="45" t="str">
        <f>IF('2022 Quantitative'!M45="","",'2022 Quantitative'!M45)</f>
        <v/>
      </c>
      <c r="N23" s="45" t="str">
        <f>IF('2022 Quantitative'!N45="","",'2022 Quantitative'!N45)</f>
        <v/>
      </c>
    </row>
    <row r="24" spans="2:14" x14ac:dyDescent="0.3">
      <c r="B24" s="44" t="str">
        <f>IF('2022 Quantitative'!B46="","",'2022 Quantitative'!B46)</f>
        <v>VSDs: install on pumps and fans</v>
      </c>
      <c r="C24" s="45" t="str">
        <f>IF('2022 Quantitative'!C46="","",'2022 Quantitative'!C46)</f>
        <v/>
      </c>
      <c r="D24" s="45" t="str">
        <f>IF('2022 Quantitative'!D46="","",'2022 Quantitative'!D46)</f>
        <v/>
      </c>
      <c r="E24" s="45" t="str">
        <f>IF('2022 Quantitative'!E46="","",'2022 Quantitative'!E46)</f>
        <v/>
      </c>
      <c r="F24" s="45" t="str">
        <f>IF('2022 Quantitative'!F46="","",'2022 Quantitative'!F46)</f>
        <v/>
      </c>
      <c r="G24" s="45" t="str">
        <f>IF('2022 Quantitative'!G46="","",'2022 Quantitative'!G46)</f>
        <v/>
      </c>
      <c r="H24" s="45" t="str">
        <f>IF('2022 Quantitative'!H46="","",'2022 Quantitative'!H46)</f>
        <v/>
      </c>
      <c r="I24" s="45" t="str">
        <f>IF('2022 Quantitative'!I46="","",'2022 Quantitative'!I46)</f>
        <v/>
      </c>
      <c r="J24" s="45" t="str">
        <f>IF('2022 Quantitative'!J46="","",'2022 Quantitative'!J46)</f>
        <v/>
      </c>
      <c r="K24" s="45" t="str">
        <f>IF('2022 Quantitative'!K46="","",'2022 Quantitative'!K46)</f>
        <v/>
      </c>
      <c r="L24" s="45" t="str">
        <f>IF('2022 Quantitative'!L46="","",'2022 Quantitative'!L46)</f>
        <v/>
      </c>
      <c r="M24" s="45" t="str">
        <f>IF('2022 Quantitative'!M46="","",'2022 Quantitative'!M46)</f>
        <v/>
      </c>
      <c r="N24" s="45" t="str">
        <f>IF('2022 Quantitative'!N46="","",'2022 Quantitative'!N46)</f>
        <v/>
      </c>
    </row>
    <row r="25" spans="2:14" x14ac:dyDescent="0.3">
      <c r="B25" s="44" t="str">
        <f>IF('2022 Quantitative'!B47="","",'2022 Quantitative'!B47)</f>
        <v>HEMs: Upgrade to higher efficiency motors</v>
      </c>
      <c r="C25" s="45" t="str">
        <f>IF('2022 Quantitative'!C47="","",'2022 Quantitative'!C47)</f>
        <v/>
      </c>
      <c r="D25" s="45" t="str">
        <f>IF('2022 Quantitative'!D47="","",'2022 Quantitative'!D47)</f>
        <v/>
      </c>
      <c r="E25" s="45" t="str">
        <f>IF('2022 Quantitative'!E47="","",'2022 Quantitative'!E47)</f>
        <v/>
      </c>
      <c r="F25" s="45" t="str">
        <f>IF('2022 Quantitative'!F47="","",'2022 Quantitative'!F47)</f>
        <v/>
      </c>
      <c r="G25" s="45" t="str">
        <f>IF('2022 Quantitative'!G47="","",'2022 Quantitative'!G47)</f>
        <v/>
      </c>
      <c r="H25" s="45" t="str">
        <f>IF('2022 Quantitative'!H47="","",'2022 Quantitative'!H47)</f>
        <v/>
      </c>
      <c r="I25" s="45" t="str">
        <f>IF('2022 Quantitative'!I47="","",'2022 Quantitative'!I47)</f>
        <v/>
      </c>
      <c r="J25" s="45" t="str">
        <f>IF('2022 Quantitative'!J47="","",'2022 Quantitative'!J47)</f>
        <v/>
      </c>
      <c r="K25" s="45" t="str">
        <f>IF('2022 Quantitative'!K47="","",'2022 Quantitative'!K47)</f>
        <v/>
      </c>
      <c r="L25" s="45" t="str">
        <f>IF('2022 Quantitative'!L47="","",'2022 Quantitative'!L47)</f>
        <v/>
      </c>
      <c r="M25" s="45" t="str">
        <f>IF('2022 Quantitative'!M47="","",'2022 Quantitative'!M47)</f>
        <v/>
      </c>
      <c r="N25" s="45" t="str">
        <f>IF('2022 Quantitative'!N47="","",'2022 Quantitative'!N47)</f>
        <v/>
      </c>
    </row>
    <row r="26" spans="2:14" x14ac:dyDescent="0.3">
      <c r="B26" s="44" t="str">
        <f>IF('2022 Quantitative'!B48="","",'2022 Quantitative'!B48)</f>
        <v>Re-lamping/Lighting Optimisers/Sensors</v>
      </c>
      <c r="C26" s="45" t="str">
        <f>IF('2022 Quantitative'!C48="","",'2022 Quantitative'!C48)</f>
        <v/>
      </c>
      <c r="D26" s="45" t="str">
        <f>IF('2022 Quantitative'!D48="","",'2022 Quantitative'!D48)</f>
        <v/>
      </c>
      <c r="E26" s="45" t="str">
        <f>IF('2022 Quantitative'!E48="","",'2022 Quantitative'!E48)</f>
        <v/>
      </c>
      <c r="F26" s="45" t="str">
        <f>IF('2022 Quantitative'!F48="","",'2022 Quantitative'!F48)</f>
        <v/>
      </c>
      <c r="G26" s="45" t="str">
        <f>IF('2022 Quantitative'!G48="","",'2022 Quantitative'!G48)</f>
        <v/>
      </c>
      <c r="H26" s="45" t="str">
        <f>IF('2022 Quantitative'!H48="","",'2022 Quantitative'!H48)</f>
        <v/>
      </c>
      <c r="I26" s="45" t="str">
        <f>IF('2022 Quantitative'!I48="","",'2022 Quantitative'!I48)</f>
        <v/>
      </c>
      <c r="J26" s="45" t="str">
        <f>IF('2022 Quantitative'!J48="","",'2022 Quantitative'!J48)</f>
        <v/>
      </c>
      <c r="K26" s="45" t="str">
        <f>IF('2022 Quantitative'!K48="","",'2022 Quantitative'!K48)</f>
        <v/>
      </c>
      <c r="L26" s="45" t="str">
        <f>IF('2022 Quantitative'!L48="","",'2022 Quantitative'!L48)</f>
        <v/>
      </c>
      <c r="M26" s="45" t="str">
        <f>IF('2022 Quantitative'!M48="","",'2022 Quantitative'!M48)</f>
        <v/>
      </c>
      <c r="N26" s="45" t="str">
        <f>IF('2022 Quantitative'!N48="","",'2022 Quantitative'!N48)</f>
        <v/>
      </c>
    </row>
    <row r="27" spans="2:14" ht="28" x14ac:dyDescent="0.3">
      <c r="B27" s="44" t="str">
        <f>IF('2022 Quantitative'!B49="","",'2022 Quantitative'!B49)</f>
        <v>More efficient pump and fan designs and improved sizing.  Proper sizing of pipes.</v>
      </c>
      <c r="C27" s="45" t="str">
        <f>IF('2022 Quantitative'!C49="","",'2022 Quantitative'!C49)</f>
        <v/>
      </c>
      <c r="D27" s="45" t="str">
        <f>IF('2022 Quantitative'!D49="","",'2022 Quantitative'!D49)</f>
        <v/>
      </c>
      <c r="E27" s="45" t="str">
        <f>IF('2022 Quantitative'!E49="","",'2022 Quantitative'!E49)</f>
        <v/>
      </c>
      <c r="F27" s="45" t="str">
        <f>IF('2022 Quantitative'!F49="","",'2022 Quantitative'!F49)</f>
        <v/>
      </c>
      <c r="G27" s="45" t="str">
        <f>IF('2022 Quantitative'!G49="","",'2022 Quantitative'!G49)</f>
        <v/>
      </c>
      <c r="H27" s="45" t="str">
        <f>IF('2022 Quantitative'!H49="","",'2022 Quantitative'!H49)</f>
        <v/>
      </c>
      <c r="I27" s="45" t="str">
        <f>IF('2022 Quantitative'!I49="","",'2022 Quantitative'!I49)</f>
        <v/>
      </c>
      <c r="J27" s="45" t="str">
        <f>IF('2022 Quantitative'!J49="","",'2022 Quantitative'!J49)</f>
        <v/>
      </c>
      <c r="K27" s="45" t="str">
        <f>IF('2022 Quantitative'!K49="","",'2022 Quantitative'!K49)</f>
        <v/>
      </c>
      <c r="L27" s="45" t="str">
        <f>IF('2022 Quantitative'!L49="","",'2022 Quantitative'!L49)</f>
        <v/>
      </c>
      <c r="M27" s="45" t="str">
        <f>IF('2022 Quantitative'!M49="","",'2022 Quantitative'!M49)</f>
        <v/>
      </c>
      <c r="N27" s="45" t="str">
        <f>IF('2022 Quantitative'!N49="","",'2022 Quantitative'!N49)</f>
        <v/>
      </c>
    </row>
    <row r="28" spans="2:14" x14ac:dyDescent="0.3">
      <c r="B28" s="44" t="str">
        <f>IF('2022 Quantitative'!B50="","",'2022 Quantitative'!B50)</f>
        <v>Improvements to cleaning systems including  CIP</v>
      </c>
      <c r="C28" s="45" t="str">
        <f>IF('2022 Quantitative'!C50="","",'2022 Quantitative'!C50)</f>
        <v/>
      </c>
      <c r="D28" s="45" t="str">
        <f>IF('2022 Quantitative'!D50="","",'2022 Quantitative'!D50)</f>
        <v/>
      </c>
      <c r="E28" s="45" t="str">
        <f>IF('2022 Quantitative'!E50="","",'2022 Quantitative'!E50)</f>
        <v/>
      </c>
      <c r="F28" s="45" t="str">
        <f>IF('2022 Quantitative'!F50="","",'2022 Quantitative'!F50)</f>
        <v/>
      </c>
      <c r="G28" s="45" t="str">
        <f>IF('2022 Quantitative'!G50="","",'2022 Quantitative'!G50)</f>
        <v/>
      </c>
      <c r="H28" s="45" t="str">
        <f>IF('2022 Quantitative'!H50="","",'2022 Quantitative'!H50)</f>
        <v/>
      </c>
      <c r="I28" s="45" t="str">
        <f>IF('2022 Quantitative'!I50="","",'2022 Quantitative'!I50)</f>
        <v/>
      </c>
      <c r="J28" s="45" t="str">
        <f>IF('2022 Quantitative'!J50="","",'2022 Quantitative'!J50)</f>
        <v/>
      </c>
      <c r="K28" s="45" t="str">
        <f>IF('2022 Quantitative'!K50="","",'2022 Quantitative'!K50)</f>
        <v/>
      </c>
      <c r="L28" s="45" t="str">
        <f>IF('2022 Quantitative'!L50="","",'2022 Quantitative'!L50)</f>
        <v/>
      </c>
      <c r="M28" s="45" t="str">
        <f>IF('2022 Quantitative'!M50="","",'2022 Quantitative'!M50)</f>
        <v/>
      </c>
      <c r="N28" s="45" t="str">
        <f>IF('2022 Quantitative'!N50="","",'2022 Quantitative'!N50)</f>
        <v/>
      </c>
    </row>
    <row r="29" spans="2:14" x14ac:dyDescent="0.3">
      <c r="B29" s="44" t="str">
        <f>IF('2022 Quantitative'!B51="","",'2022 Quantitative'!B51)</f>
        <v>Improvements to vacuum systems</v>
      </c>
      <c r="C29" s="45" t="str">
        <f>IF('2022 Quantitative'!C51="","",'2022 Quantitative'!C51)</f>
        <v/>
      </c>
      <c r="D29" s="45" t="str">
        <f>IF('2022 Quantitative'!D51="","",'2022 Quantitative'!D51)</f>
        <v/>
      </c>
      <c r="E29" s="45" t="str">
        <f>IF('2022 Quantitative'!E51="","",'2022 Quantitative'!E51)</f>
        <v/>
      </c>
      <c r="F29" s="45" t="str">
        <f>IF('2022 Quantitative'!F51="","",'2022 Quantitative'!F51)</f>
        <v/>
      </c>
      <c r="G29" s="45" t="str">
        <f>IF('2022 Quantitative'!G51="","",'2022 Quantitative'!G51)</f>
        <v/>
      </c>
      <c r="H29" s="45" t="str">
        <f>IF('2022 Quantitative'!H51="","",'2022 Quantitative'!H51)</f>
        <v/>
      </c>
      <c r="I29" s="45" t="str">
        <f>IF('2022 Quantitative'!I51="","",'2022 Quantitative'!I51)</f>
        <v/>
      </c>
      <c r="J29" s="45" t="str">
        <f>IF('2022 Quantitative'!J51="","",'2022 Quantitative'!J51)</f>
        <v/>
      </c>
      <c r="K29" s="45" t="str">
        <f>IF('2022 Quantitative'!K51="","",'2022 Quantitative'!K51)</f>
        <v/>
      </c>
      <c r="L29" s="45" t="str">
        <f>IF('2022 Quantitative'!L51="","",'2022 Quantitative'!L51)</f>
        <v/>
      </c>
      <c r="M29" s="45" t="str">
        <f>IF('2022 Quantitative'!M51="","",'2022 Quantitative'!M51)</f>
        <v/>
      </c>
      <c r="N29" s="45" t="str">
        <f>IF('2022 Quantitative'!N51="","",'2022 Quantitative'!N51)</f>
        <v/>
      </c>
    </row>
    <row r="30" spans="2:14" x14ac:dyDescent="0.3">
      <c r="B30" s="44" t="str">
        <f>IF('2022 Quantitative'!B52="","",'2022 Quantitative'!B52)</f>
        <v>Improvements to equipment using vacuum</v>
      </c>
      <c r="C30" s="45" t="str">
        <f>IF('2022 Quantitative'!C52="","",'2022 Quantitative'!C52)</f>
        <v/>
      </c>
      <c r="D30" s="45" t="str">
        <f>IF('2022 Quantitative'!D52="","",'2022 Quantitative'!D52)</f>
        <v/>
      </c>
      <c r="E30" s="45" t="str">
        <f>IF('2022 Quantitative'!E52="","",'2022 Quantitative'!E52)</f>
        <v/>
      </c>
      <c r="F30" s="45" t="str">
        <f>IF('2022 Quantitative'!F52="","",'2022 Quantitative'!F52)</f>
        <v/>
      </c>
      <c r="G30" s="45" t="str">
        <f>IF('2022 Quantitative'!G52="","",'2022 Quantitative'!G52)</f>
        <v/>
      </c>
      <c r="H30" s="45" t="str">
        <f>IF('2022 Quantitative'!H52="","",'2022 Quantitative'!H52)</f>
        <v/>
      </c>
      <c r="I30" s="45" t="str">
        <f>IF('2022 Quantitative'!I52="","",'2022 Quantitative'!I52)</f>
        <v/>
      </c>
      <c r="J30" s="45" t="str">
        <f>IF('2022 Quantitative'!J52="","",'2022 Quantitative'!J52)</f>
        <v/>
      </c>
      <c r="K30" s="45" t="str">
        <f>IF('2022 Quantitative'!K52="","",'2022 Quantitative'!K52)</f>
        <v/>
      </c>
      <c r="L30" s="45" t="str">
        <f>IF('2022 Quantitative'!L52="","",'2022 Quantitative'!L52)</f>
        <v/>
      </c>
      <c r="M30" s="45" t="str">
        <f>IF('2022 Quantitative'!M52="","",'2022 Quantitative'!M52)</f>
        <v/>
      </c>
      <c r="N30" s="45" t="str">
        <f>IF('2022 Quantitative'!N52="","",'2022 Quantitative'!N52)</f>
        <v/>
      </c>
    </row>
    <row r="31" spans="2:14" x14ac:dyDescent="0.3">
      <c r="B31" s="44" t="str">
        <f>IF('2022 Quantitative'!B53="","",'2022 Quantitative'!B53)</f>
        <v>Improvements to HVAC.</v>
      </c>
      <c r="C31" s="45" t="str">
        <f>IF('2022 Quantitative'!C53="","",'2022 Quantitative'!C53)</f>
        <v/>
      </c>
      <c r="D31" s="45" t="str">
        <f>IF('2022 Quantitative'!D53="","",'2022 Quantitative'!D53)</f>
        <v/>
      </c>
      <c r="E31" s="45" t="str">
        <f>IF('2022 Quantitative'!E53="","",'2022 Quantitative'!E53)</f>
        <v/>
      </c>
      <c r="F31" s="45" t="str">
        <f>IF('2022 Quantitative'!F53="","",'2022 Quantitative'!F53)</f>
        <v/>
      </c>
      <c r="G31" s="45" t="str">
        <f>IF('2022 Quantitative'!G53="","",'2022 Quantitative'!G53)</f>
        <v/>
      </c>
      <c r="H31" s="45" t="str">
        <f>IF('2022 Quantitative'!H53="","",'2022 Quantitative'!H53)</f>
        <v/>
      </c>
      <c r="I31" s="45" t="str">
        <f>IF('2022 Quantitative'!I53="","",'2022 Quantitative'!I53)</f>
        <v/>
      </c>
      <c r="J31" s="45" t="str">
        <f>IF('2022 Quantitative'!J53="","",'2022 Quantitative'!J53)</f>
        <v/>
      </c>
      <c r="K31" s="45" t="str">
        <f>IF('2022 Quantitative'!K53="","",'2022 Quantitative'!K53)</f>
        <v/>
      </c>
      <c r="L31" s="45" t="str">
        <f>IF('2022 Quantitative'!L53="","",'2022 Quantitative'!L53)</f>
        <v/>
      </c>
      <c r="M31" s="45" t="str">
        <f>IF('2022 Quantitative'!M53="","",'2022 Quantitative'!M53)</f>
        <v/>
      </c>
      <c r="N31" s="45" t="str">
        <f>IF('2022 Quantitative'!N53="","",'2022 Quantitative'!N53)</f>
        <v/>
      </c>
    </row>
    <row r="33" spans="1:7" ht="25" x14ac:dyDescent="0.5">
      <c r="A33" s="25" t="s">
        <v>16</v>
      </c>
      <c r="B33" s="25"/>
      <c r="C33" s="26"/>
      <c r="D33" s="26"/>
      <c r="E33" s="26"/>
      <c r="F33" s="26"/>
      <c r="G33" s="26"/>
    </row>
    <row r="34" spans="1:7" x14ac:dyDescent="0.3">
      <c r="A34" s="23"/>
      <c r="B34" s="23"/>
      <c r="C34" s="23"/>
      <c r="D34" s="23"/>
      <c r="E34" s="23"/>
      <c r="F34" s="23"/>
      <c r="G34" s="23"/>
    </row>
    <row r="35" spans="1:7" ht="84" x14ac:dyDescent="0.3">
      <c r="A35" s="23"/>
      <c r="B35" s="1" t="s">
        <v>18</v>
      </c>
      <c r="C35" s="1" t="s">
        <v>84</v>
      </c>
      <c r="D35" s="1" t="s">
        <v>83</v>
      </c>
      <c r="E35" s="1" t="s">
        <v>41</v>
      </c>
      <c r="F35" s="1" t="s">
        <v>82</v>
      </c>
      <c r="G35" s="1" t="s">
        <v>42</v>
      </c>
    </row>
    <row r="36" spans="1:7" x14ac:dyDescent="0.3">
      <c r="A36" s="23"/>
      <c r="B36" s="37" t="str">
        <f>IF('2022 Quantitative'!B59="","",'2022 Quantitative'!B59)</f>
        <v>CHP</v>
      </c>
      <c r="C36" s="64" t="str">
        <f>IF('2022 Quantitative'!C59="","",'2022 Quantitative'!C59)</f>
        <v/>
      </c>
      <c r="D36" s="64" t="str">
        <f>IF('2022 Quantitative'!D59="","",'2022 Quantitative'!D59)</f>
        <v/>
      </c>
      <c r="E36" s="64" t="str">
        <f>IF('2022 Quantitative'!E59="","",'2022 Quantitative'!E59)</f>
        <v/>
      </c>
      <c r="F36" s="64" t="str">
        <f>IF('2022 Quantitative'!F59="","",'2022 Quantitative'!F59)</f>
        <v/>
      </c>
      <c r="G36" s="64" t="str">
        <f>IF('2022 Quantitative'!G59="","",'2022 Quantitative'!G59)</f>
        <v/>
      </c>
    </row>
    <row r="37" spans="1:7" x14ac:dyDescent="0.3">
      <c r="A37" s="23"/>
      <c r="B37" s="37" t="str">
        <f>IF('2022 Quantitative'!B60="","",'2022 Quantitative'!B60)</f>
        <v>Renewables</v>
      </c>
      <c r="C37" s="64" t="str">
        <f>IF('2022 Quantitative'!C60="","",'2022 Quantitative'!C60)</f>
        <v/>
      </c>
      <c r="D37" s="64" t="str">
        <f>IF('2022 Quantitative'!D60="","",'2022 Quantitative'!D60)</f>
        <v/>
      </c>
      <c r="E37" s="64" t="str">
        <f>IF('2022 Quantitative'!E60="","",'2022 Quantitative'!E60)</f>
        <v/>
      </c>
      <c r="F37" s="64" t="str">
        <f>IF('2022 Quantitative'!F60="","",'2022 Quantitative'!F60)</f>
        <v/>
      </c>
      <c r="G37" s="64" t="str">
        <f>IF('2022 Quantitative'!G60="","",'2022 Quantitative'!G60)</f>
        <v/>
      </c>
    </row>
  </sheetData>
  <sheetProtection algorithmName="SHA-512" hashValue="y+5Stx1ocX1F8NLjs5AZaZE1P5kqhjmpqIgY4H1uq3cjFZHOV6FyMkOyAAb9bHsrl0Y4Fwit84W55v+8GmlbWQ==" saltValue="V0Oq93wm7sfH/ZXGML7HbQ==" spinCount="100000" sheet="1" objects="1" scenarios="1"/>
  <mergeCells count="2">
    <mergeCell ref="A1:L1"/>
    <mergeCell ref="F5:G5"/>
  </mergeCells>
  <dataValidations count="1">
    <dataValidation allowBlank="1" showInputMessage="1" showErrorMessage="1" prompt="These interactions will be taken into account, as not doing so would over estimate the abatement potential" sqref="F6:G6" xr:uid="{00000000-0002-0000-04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9361-D659-4E9A-8AF2-18D0AA6F240B}">
  <sheetPr>
    <pageSetUpPr fitToPage="1"/>
  </sheetPr>
  <dimension ref="A1:BB86"/>
  <sheetViews>
    <sheetView showGridLines="0" zoomScale="70" zoomScaleNormal="70" workbookViewId="0"/>
  </sheetViews>
  <sheetFormatPr defaultColWidth="9.1796875" defaultRowHeight="14.5" x14ac:dyDescent="0.35"/>
  <cols>
    <col min="1" max="1" width="2.453125" style="23" customWidth="1"/>
    <col min="2" max="2" width="50.54296875" style="23" customWidth="1"/>
    <col min="3" max="15" width="21.6328125" style="23" customWidth="1"/>
    <col min="16" max="16" width="21.6328125" style="24" customWidth="1"/>
    <col min="17" max="17" width="21.6328125" customWidth="1"/>
    <col min="18" max="18" width="21.6328125" style="24" customWidth="1"/>
    <col min="19" max="19" width="21.6328125" style="23" customWidth="1"/>
    <col min="20" max="70" width="9.1796875" style="23"/>
    <col min="71" max="71" width="9.26953125" style="23" bestFit="1" customWidth="1"/>
    <col min="72" max="72" width="13.1796875" style="23" bestFit="1" customWidth="1"/>
    <col min="73" max="73" width="13.453125" style="23" bestFit="1" customWidth="1"/>
    <col min="74" max="74" width="13.81640625" style="23" bestFit="1" customWidth="1"/>
    <col min="75" max="75" width="14.1796875" style="23" bestFit="1" customWidth="1"/>
    <col min="76" max="76" width="14.453125" style="23" bestFit="1" customWidth="1"/>
    <col min="77" max="77" width="13.453125" style="23" bestFit="1" customWidth="1"/>
    <col min="78" max="78" width="13.7265625" style="23" bestFit="1" customWidth="1"/>
    <col min="79" max="79" width="14.7265625" style="23" bestFit="1" customWidth="1"/>
    <col min="80" max="80" width="14.1796875" style="23" bestFit="1" customWidth="1"/>
    <col min="81" max="81" width="15.1796875" style="23" bestFit="1" customWidth="1"/>
    <col min="82" max="82" width="14.453125" style="23" bestFit="1" customWidth="1"/>
    <col min="83" max="83" width="15.453125" style="23" customWidth="1"/>
    <col min="84" max="84" width="9.26953125" style="23" bestFit="1" customWidth="1"/>
    <col min="85" max="87" width="13.453125" style="23" bestFit="1" customWidth="1"/>
    <col min="88" max="88" width="13.81640625" style="23" bestFit="1" customWidth="1"/>
    <col min="89" max="89" width="13.1796875" style="23" bestFit="1" customWidth="1"/>
    <col min="90" max="90" width="13.81640625" style="23" bestFit="1" customWidth="1"/>
    <col min="91" max="91" width="14.1796875" style="23" bestFit="1" customWidth="1"/>
    <col min="92" max="92" width="13.81640625" style="23" bestFit="1" customWidth="1"/>
    <col min="93" max="93" width="14.453125" style="23" bestFit="1" customWidth="1"/>
    <col min="94" max="94" width="14.7265625" style="23" bestFit="1" customWidth="1"/>
    <col min="95" max="95" width="14.453125" style="23" bestFit="1" customWidth="1"/>
    <col min="96" max="96" width="15.81640625" style="23" customWidth="1"/>
    <col min="97" max="97" width="9.26953125" style="23" bestFit="1" customWidth="1"/>
    <col min="98" max="98" width="12.1796875" style="23" bestFit="1" customWidth="1"/>
    <col min="99" max="99" width="12.54296875" style="23" bestFit="1" customWidth="1"/>
    <col min="100" max="100" width="13.1796875" style="23" bestFit="1" customWidth="1"/>
    <col min="101" max="102" width="13.81640625" style="23" bestFit="1" customWidth="1"/>
    <col min="103" max="103" width="13.453125" style="23" bestFit="1" customWidth="1"/>
    <col min="104" max="104" width="14.1796875" style="23" bestFit="1" customWidth="1"/>
    <col min="105" max="106" width="14.453125" style="23" bestFit="1" customWidth="1"/>
    <col min="107" max="107" width="15.1796875" style="23" bestFit="1" customWidth="1"/>
    <col min="108" max="108" width="15" style="23" bestFit="1" customWidth="1"/>
    <col min="109" max="109" width="16.26953125" style="23" customWidth="1"/>
    <col min="110" max="16384" width="9.1796875" style="23"/>
  </cols>
  <sheetData>
    <row r="1" spans="1:54" ht="44.5" customHeight="1" x14ac:dyDescent="0.5">
      <c r="A1" s="22" t="s">
        <v>89</v>
      </c>
      <c r="B1" s="14"/>
      <c r="C1" s="14"/>
      <c r="D1" s="14"/>
      <c r="E1" s="14"/>
      <c r="F1" s="14"/>
      <c r="G1" s="14"/>
      <c r="H1" s="14"/>
    </row>
    <row r="2" spans="1:54" s="24" customFormat="1" ht="25" x14ac:dyDescent="0.5">
      <c r="A2" s="25" t="s">
        <v>70</v>
      </c>
      <c r="B2" s="25"/>
      <c r="C2" s="26"/>
      <c r="D2" s="26"/>
      <c r="E2" s="26"/>
      <c r="F2" s="26"/>
      <c r="G2" s="26"/>
      <c r="H2" s="26"/>
      <c r="I2" s="26"/>
      <c r="J2" s="26"/>
      <c r="K2" s="26"/>
      <c r="L2" s="26"/>
      <c r="M2" s="26"/>
      <c r="N2" s="26"/>
      <c r="O2" s="26"/>
      <c r="P2" s="26"/>
      <c r="Q2" s="26"/>
      <c r="R2" s="26"/>
      <c r="S2" s="26"/>
    </row>
    <row r="4" spans="1:54" ht="22" customHeight="1" x14ac:dyDescent="0.35">
      <c r="B4" s="1" t="s">
        <v>0</v>
      </c>
      <c r="C4" s="51" t="str">
        <f>'2022 Quantitative'!C4</f>
        <v>FDF1</v>
      </c>
      <c r="E4" s="66" t="s">
        <v>74</v>
      </c>
      <c r="F4" s="67"/>
      <c r="G4" s="68"/>
      <c r="H4" s="50">
        <f>'2022 Quantitative'!H4</f>
        <v>0</v>
      </c>
    </row>
    <row r="5" spans="1:54" ht="22" customHeight="1" x14ac:dyDescent="0.35">
      <c r="B5" s="1" t="s">
        <v>1</v>
      </c>
      <c r="C5" s="51">
        <f>'2022 Quantitative'!C5</f>
        <v>0</v>
      </c>
      <c r="E5" s="66" t="s">
        <v>54</v>
      </c>
      <c r="F5" s="67"/>
      <c r="G5" s="68"/>
      <c r="H5" s="50" t="str">
        <f>IF(ISNUMBER(P54),P54+P61,"")</f>
        <v/>
      </c>
    </row>
    <row r="6" spans="1:54" ht="22" customHeight="1" x14ac:dyDescent="0.35">
      <c r="B6" s="1" t="s">
        <v>2</v>
      </c>
      <c r="C6" s="51">
        <f>'2022 Quantitative'!C6</f>
        <v>0</v>
      </c>
      <c r="E6" s="72" t="s">
        <v>75</v>
      </c>
      <c r="F6" s="73"/>
      <c r="G6" s="74"/>
      <c r="H6" s="49"/>
    </row>
    <row r="7" spans="1:54" ht="22" customHeight="1" x14ac:dyDescent="0.35">
      <c r="E7" s="66" t="s">
        <v>67</v>
      </c>
      <c r="F7" s="67"/>
      <c r="G7" s="68"/>
      <c r="H7" s="50" t="str">
        <f>IF(ISNUMBER(R54),R54+R61,"")</f>
        <v/>
      </c>
    </row>
    <row r="9" spans="1:54" s="24" customFormat="1" ht="25" x14ac:dyDescent="0.5">
      <c r="A9" s="25" t="s">
        <v>72</v>
      </c>
      <c r="B9" s="25"/>
      <c r="C9" s="26"/>
      <c r="D9" s="26"/>
      <c r="E9" s="26"/>
      <c r="F9" s="26"/>
      <c r="G9" s="26"/>
      <c r="H9" s="26"/>
      <c r="I9" s="26"/>
      <c r="J9" s="26"/>
      <c r="K9" s="26"/>
      <c r="L9" s="26"/>
      <c r="M9" s="26"/>
      <c r="N9" s="26"/>
      <c r="O9" s="26"/>
      <c r="P9" s="26"/>
      <c r="Q9" s="26"/>
      <c r="R9" s="26"/>
      <c r="S9" s="26"/>
    </row>
    <row r="11" spans="1:54" ht="28.5" x14ac:dyDescent="0.35">
      <c r="C11" s="2" t="s">
        <v>4</v>
      </c>
      <c r="D11" s="2" t="s">
        <v>5</v>
      </c>
      <c r="E11" s="2" t="s">
        <v>3</v>
      </c>
      <c r="F11" s="3"/>
    </row>
    <row r="12" spans="1:54" ht="42" x14ac:dyDescent="0.35">
      <c r="B12" s="15" t="s">
        <v>25</v>
      </c>
      <c r="C12" s="52">
        <f>'2022 Quantitative'!C12</f>
        <v>0</v>
      </c>
      <c r="D12" s="52">
        <f>'2022 Quantitative'!D12</f>
        <v>0</v>
      </c>
      <c r="E12" s="52">
        <f>'2022 Quantitative'!E12</f>
        <v>0</v>
      </c>
      <c r="F12" s="4"/>
    </row>
    <row r="13" spans="1:54" x14ac:dyDescent="0.35">
      <c r="F13" s="24"/>
    </row>
    <row r="14" spans="1:54" x14ac:dyDescent="0.35">
      <c r="B14" s="15" t="s">
        <v>8</v>
      </c>
      <c r="C14" s="5"/>
      <c r="D14" s="53">
        <f>'2022 Quantitative'!D14</f>
        <v>0</v>
      </c>
      <c r="E14" s="53">
        <f>'2022 Quantitative'!E14</f>
        <v>0</v>
      </c>
      <c r="F14" s="6"/>
    </row>
    <row r="16" spans="1:54" ht="42.5" x14ac:dyDescent="0.35">
      <c r="C16" s="2" t="s">
        <v>6</v>
      </c>
      <c r="D16" s="2" t="s">
        <v>7</v>
      </c>
      <c r="E16" s="2" t="s">
        <v>9</v>
      </c>
      <c r="F16" s="2" t="s">
        <v>10</v>
      </c>
      <c r="BB16" s="23" t="s">
        <v>12</v>
      </c>
    </row>
    <row r="17" spans="1:19" ht="42" x14ac:dyDescent="0.35">
      <c r="B17" s="15" t="s">
        <v>26</v>
      </c>
      <c r="C17" s="7">
        <f>C12+(D12*(1-D14))</f>
        <v>0</v>
      </c>
      <c r="D17" s="7">
        <f>E12*(1-E14)</f>
        <v>0</v>
      </c>
      <c r="E17" s="54">
        <f>'2022 Quantitative'!E17</f>
        <v>0</v>
      </c>
      <c r="F17" s="13">
        <f>D17-E17</f>
        <v>0</v>
      </c>
    </row>
    <row r="18" spans="1:19" x14ac:dyDescent="0.35">
      <c r="B18" s="18"/>
      <c r="C18" s="19"/>
      <c r="D18" s="19"/>
      <c r="E18" s="20"/>
      <c r="F18" s="20"/>
    </row>
    <row r="19" spans="1:19" x14ac:dyDescent="0.35">
      <c r="B19" s="18" t="s">
        <v>37</v>
      </c>
      <c r="C19" s="19"/>
      <c r="D19" s="19"/>
      <c r="E19" s="20"/>
      <c r="F19" s="20"/>
    </row>
    <row r="20" spans="1:19" ht="30" customHeight="1" x14ac:dyDescent="0.35">
      <c r="B20" s="15" t="s">
        <v>29</v>
      </c>
      <c r="C20" s="7" t="e">
        <f>C17-C68</f>
        <v>#DIV/0!</v>
      </c>
      <c r="D20" s="7" t="e">
        <f>D17-C69-C82</f>
        <v>#DIV/0!</v>
      </c>
      <c r="E20" s="20"/>
      <c r="F20" s="20"/>
    </row>
    <row r="21" spans="1:19" x14ac:dyDescent="0.35">
      <c r="B21" s="18"/>
      <c r="C21" s="19"/>
      <c r="D21" s="19"/>
      <c r="E21" s="20"/>
      <c r="F21" s="20"/>
    </row>
    <row r="22" spans="1:19" x14ac:dyDescent="0.35">
      <c r="B22" s="18" t="s">
        <v>69</v>
      </c>
      <c r="C22" s="19"/>
      <c r="D22" s="19"/>
      <c r="E22" s="20"/>
      <c r="F22" s="20"/>
    </row>
    <row r="23" spans="1:19" ht="30" customHeight="1" x14ac:dyDescent="0.35">
      <c r="B23" s="15" t="s">
        <v>29</v>
      </c>
      <c r="C23" s="7" t="e">
        <f>C17-C76</f>
        <v>#DIV/0!</v>
      </c>
      <c r="D23" s="7" t="e">
        <f>D17-C77-C86</f>
        <v>#DIV/0!</v>
      </c>
      <c r="E23" s="20"/>
      <c r="F23" s="20"/>
    </row>
    <row r="25" spans="1:19" s="24" customFormat="1" ht="25" x14ac:dyDescent="0.5">
      <c r="A25" s="25" t="s">
        <v>15</v>
      </c>
      <c r="B25" s="25"/>
      <c r="C25" s="26"/>
      <c r="D25" s="26"/>
      <c r="E25" s="26"/>
      <c r="F25" s="26"/>
      <c r="G25" s="26"/>
      <c r="H25" s="26"/>
      <c r="I25" s="26"/>
      <c r="J25" s="26"/>
      <c r="K25" s="26"/>
      <c r="L25" s="26"/>
      <c r="M25" s="26"/>
      <c r="N25" s="26"/>
      <c r="O25" s="26"/>
      <c r="P25" s="26"/>
      <c r="Q25" s="26"/>
      <c r="R25" s="26"/>
      <c r="S25" s="26"/>
    </row>
    <row r="27" spans="1:19" ht="18" x14ac:dyDescent="0.4">
      <c r="B27" s="27"/>
      <c r="H27" s="69"/>
      <c r="I27" s="69"/>
      <c r="J27" s="69"/>
      <c r="K27" s="69"/>
      <c r="L27" s="69"/>
      <c r="M27" s="69"/>
    </row>
    <row r="28" spans="1:19" ht="130" customHeight="1" x14ac:dyDescent="0.3">
      <c r="B28" s="8" t="s">
        <v>17</v>
      </c>
      <c r="C28" s="1" t="s">
        <v>13</v>
      </c>
      <c r="D28" s="1" t="s">
        <v>19</v>
      </c>
      <c r="E28" s="1" t="s">
        <v>20</v>
      </c>
      <c r="F28" s="1" t="s">
        <v>21</v>
      </c>
      <c r="G28" s="1" t="s">
        <v>22</v>
      </c>
      <c r="H28" s="1" t="s">
        <v>23</v>
      </c>
      <c r="I28" s="1" t="s">
        <v>24</v>
      </c>
      <c r="J28" s="1" t="s">
        <v>27</v>
      </c>
      <c r="K28" s="1" t="s">
        <v>56</v>
      </c>
      <c r="L28" s="1" t="s">
        <v>57</v>
      </c>
      <c r="M28" s="1" t="s">
        <v>65</v>
      </c>
      <c r="N28" s="1" t="s">
        <v>66</v>
      </c>
      <c r="O28" s="28"/>
      <c r="P28" s="9" t="s">
        <v>58</v>
      </c>
      <c r="Q28" s="9" t="s">
        <v>59</v>
      </c>
      <c r="R28" s="9" t="s">
        <v>60</v>
      </c>
      <c r="S28" s="9" t="s">
        <v>61</v>
      </c>
    </row>
    <row r="29" spans="1:19" ht="14" x14ac:dyDescent="0.3">
      <c r="B29" s="63" t="str">
        <f>IF('2022 Quantitative'!B29="","",'2022 Quantitative'!B29)</f>
        <v>Energy management systems</v>
      </c>
      <c r="C29" s="60" t="str">
        <f>IF('2022 Quantitative'!C29="","",'2022 Quantitative'!C29)</f>
        <v/>
      </c>
      <c r="D29" s="61" t="str">
        <f>IF('2022 Quantitative'!D29="","",'2022 Quantitative'!D29)</f>
        <v/>
      </c>
      <c r="E29" s="61" t="str">
        <f>IF('2022 Quantitative'!E29="","",'2022 Quantitative'!E29)</f>
        <v/>
      </c>
      <c r="F29" s="61" t="str">
        <f>IF('2022 Quantitative'!F29="","",'2022 Quantitative'!F29)</f>
        <v/>
      </c>
      <c r="G29" s="61" t="str">
        <f>IF('2022 Quantitative'!G29="","",'2022 Quantitative'!G29)</f>
        <v/>
      </c>
      <c r="H29" s="60" t="str">
        <f>IF('2022 Quantitative'!H29="","",'2022 Quantitative'!H29)</f>
        <v/>
      </c>
      <c r="I29" s="60" t="str">
        <f>IF('2022 Quantitative'!I29="","",'2022 Quantitative'!I29)</f>
        <v/>
      </c>
      <c r="J29" s="61" t="str">
        <f>IF('2022 Quantitative'!J29="","",'2022 Quantitative'!J29)</f>
        <v/>
      </c>
      <c r="K29" s="61" t="str">
        <f>IF('2022 Quantitative'!M29="","",'2022 Quantitative'!M29)</f>
        <v/>
      </c>
      <c r="L29" s="61" t="str">
        <f>IF('2022 Quantitative'!N29="","",'2022 Quantitative'!N29)</f>
        <v/>
      </c>
      <c r="M29" s="10"/>
      <c r="N29" s="10"/>
      <c r="P29" s="29" t="e">
        <f>IF(OR(B29=0,B29=""),0,(K29-$J29)*(1-L29)*($C$20*$D29*$F29+$D$20*$E29*$G29))</f>
        <v>#VALUE!</v>
      </c>
      <c r="Q29" s="34" t="e">
        <f>P29/(C$20+D$20)</f>
        <v>#VALUE!</v>
      </c>
      <c r="R29" s="29" t="e">
        <f>IF(OR(B29=0,B29=""),0,(M29-$J29)*(1-N29)*($C$23*$D29*$F29+$D$23*$E29*$G29))</f>
        <v>#VALUE!</v>
      </c>
      <c r="S29" s="34" t="e">
        <f>R29/(C$23+D$23)</f>
        <v>#VALUE!</v>
      </c>
    </row>
    <row r="30" spans="1:19" ht="28" x14ac:dyDescent="0.3">
      <c r="B30" s="63" t="str">
        <f>IF('2022 Quantitative'!B30="","",'2022 Quantitative'!B30)</f>
        <v>Use of energy submetering systems and energy monitoring and targeting</v>
      </c>
      <c r="C30" s="60" t="str">
        <f>IF('2022 Quantitative'!C30="","",'2022 Quantitative'!C30)</f>
        <v/>
      </c>
      <c r="D30" s="61" t="str">
        <f>IF('2022 Quantitative'!D30="","",'2022 Quantitative'!D30)</f>
        <v/>
      </c>
      <c r="E30" s="61" t="str">
        <f>IF('2022 Quantitative'!E30="","",'2022 Quantitative'!E30)</f>
        <v/>
      </c>
      <c r="F30" s="61" t="str">
        <f>IF('2022 Quantitative'!F30="","",'2022 Quantitative'!F30)</f>
        <v/>
      </c>
      <c r="G30" s="61" t="str">
        <f>IF('2022 Quantitative'!G30="","",'2022 Quantitative'!G30)</f>
        <v/>
      </c>
      <c r="H30" s="60" t="str">
        <f>IF('2022 Quantitative'!H30="","",'2022 Quantitative'!H30)</f>
        <v/>
      </c>
      <c r="I30" s="60" t="str">
        <f>IF('2022 Quantitative'!I30="","",'2022 Quantitative'!I30)</f>
        <v/>
      </c>
      <c r="J30" s="61" t="str">
        <f>IF('2022 Quantitative'!J30="","",'2022 Quantitative'!J30)</f>
        <v/>
      </c>
      <c r="K30" s="61" t="str">
        <f>IF('2022 Quantitative'!M30="","",'2022 Quantitative'!M30)</f>
        <v/>
      </c>
      <c r="L30" s="61" t="str">
        <f>IF('2022 Quantitative'!N30="","",'2022 Quantitative'!N30)</f>
        <v/>
      </c>
      <c r="M30" s="10"/>
      <c r="N30" s="10"/>
      <c r="P30" s="29" t="e">
        <f t="shared" ref="P30:P53" si="0">IF(OR(B30=0,B30=""),0,(K30-$J30)*(1-L30)*($C$20*$D30*$F30+$D$20*$E30*$G30))</f>
        <v>#VALUE!</v>
      </c>
      <c r="Q30" s="34" t="e">
        <f t="shared" ref="Q30:Q53" si="1">P30/(C$20+D$20)</f>
        <v>#VALUE!</v>
      </c>
      <c r="R30" s="29" t="e">
        <f t="shared" ref="R30:R53" si="2">IF(OR(B30=0,B30=""),0,(M30-$J30)*(1-N30)*($C$23*$D30*$F30+$D$23*$E30*$G30))</f>
        <v>#VALUE!</v>
      </c>
      <c r="S30" s="34" t="e">
        <f t="shared" ref="S30:S53" si="3">R30/(C$23+D$23)</f>
        <v>#VALUE!</v>
      </c>
    </row>
    <row r="31" spans="1:19" ht="14" x14ac:dyDescent="0.3">
      <c r="B31" s="63" t="str">
        <f>IF('2022 Quantitative'!B31="","",'2022 Quantitative'!B31)</f>
        <v>Process optimisation</v>
      </c>
      <c r="C31" s="60" t="str">
        <f>IF('2022 Quantitative'!C31="","",'2022 Quantitative'!C31)</f>
        <v/>
      </c>
      <c r="D31" s="61" t="str">
        <f>IF('2022 Quantitative'!D31="","",'2022 Quantitative'!D31)</f>
        <v/>
      </c>
      <c r="E31" s="61" t="str">
        <f>IF('2022 Quantitative'!E31="","",'2022 Quantitative'!E31)</f>
        <v/>
      </c>
      <c r="F31" s="61" t="str">
        <f>IF('2022 Quantitative'!F31="","",'2022 Quantitative'!F31)</f>
        <v/>
      </c>
      <c r="G31" s="61" t="str">
        <f>IF('2022 Quantitative'!G31="","",'2022 Quantitative'!G31)</f>
        <v/>
      </c>
      <c r="H31" s="60" t="str">
        <f>IF('2022 Quantitative'!H31="","",'2022 Quantitative'!H31)</f>
        <v/>
      </c>
      <c r="I31" s="60" t="str">
        <f>IF('2022 Quantitative'!I31="","",'2022 Quantitative'!I31)</f>
        <v/>
      </c>
      <c r="J31" s="61" t="str">
        <f>IF('2022 Quantitative'!J31="","",'2022 Quantitative'!J31)</f>
        <v/>
      </c>
      <c r="K31" s="61" t="str">
        <f>IF('2022 Quantitative'!M31="","",'2022 Quantitative'!M31)</f>
        <v/>
      </c>
      <c r="L31" s="61" t="str">
        <f>IF('2022 Quantitative'!N31="","",'2022 Quantitative'!N31)</f>
        <v/>
      </c>
      <c r="M31" s="10"/>
      <c r="N31" s="10"/>
      <c r="P31" s="29" t="e">
        <f t="shared" si="0"/>
        <v>#VALUE!</v>
      </c>
      <c r="Q31" s="34" t="e">
        <f t="shared" si="1"/>
        <v>#VALUE!</v>
      </c>
      <c r="R31" s="29" t="e">
        <f t="shared" si="2"/>
        <v>#VALUE!</v>
      </c>
      <c r="S31" s="34" t="e">
        <f t="shared" si="3"/>
        <v>#VALUE!</v>
      </c>
    </row>
    <row r="32" spans="1:19" ht="14" x14ac:dyDescent="0.3">
      <c r="B32" s="63" t="str">
        <f>IF('2022 Quantitative'!B32="","",'2022 Quantitative'!B32)</f>
        <v>Improved control technology</v>
      </c>
      <c r="C32" s="60" t="str">
        <f>IF('2022 Quantitative'!C32="","",'2022 Quantitative'!C32)</f>
        <v/>
      </c>
      <c r="D32" s="61" t="str">
        <f>IF('2022 Quantitative'!D32="","",'2022 Quantitative'!D32)</f>
        <v/>
      </c>
      <c r="E32" s="61" t="str">
        <f>IF('2022 Quantitative'!E32="","",'2022 Quantitative'!E32)</f>
        <v/>
      </c>
      <c r="F32" s="61" t="str">
        <f>IF('2022 Quantitative'!F32="","",'2022 Quantitative'!F32)</f>
        <v/>
      </c>
      <c r="G32" s="61" t="str">
        <f>IF('2022 Quantitative'!G32="","",'2022 Quantitative'!G32)</f>
        <v/>
      </c>
      <c r="H32" s="60" t="str">
        <f>IF('2022 Quantitative'!H32="","",'2022 Quantitative'!H32)</f>
        <v/>
      </c>
      <c r="I32" s="60" t="str">
        <f>IF('2022 Quantitative'!I32="","",'2022 Quantitative'!I32)</f>
        <v/>
      </c>
      <c r="J32" s="61" t="str">
        <f>IF('2022 Quantitative'!J32="","",'2022 Quantitative'!J32)</f>
        <v/>
      </c>
      <c r="K32" s="61" t="str">
        <f>IF('2022 Quantitative'!M32="","",'2022 Quantitative'!M32)</f>
        <v/>
      </c>
      <c r="L32" s="61" t="str">
        <f>IF('2022 Quantitative'!N32="","",'2022 Quantitative'!N32)</f>
        <v/>
      </c>
      <c r="M32" s="10"/>
      <c r="N32" s="10"/>
      <c r="P32" s="29" t="e">
        <f t="shared" si="0"/>
        <v>#VALUE!</v>
      </c>
      <c r="Q32" s="34" t="e">
        <f t="shared" si="1"/>
        <v>#VALUE!</v>
      </c>
      <c r="R32" s="29" t="e">
        <f t="shared" si="2"/>
        <v>#VALUE!</v>
      </c>
      <c r="S32" s="34" t="e">
        <f t="shared" si="3"/>
        <v>#VALUE!</v>
      </c>
    </row>
    <row r="33" spans="2:19" ht="14" x14ac:dyDescent="0.3">
      <c r="B33" s="63" t="str">
        <f>IF('2022 Quantitative'!B33="","",'2022 Quantitative'!B33)</f>
        <v>Process Control: Advanced Control &amp; Optimisation</v>
      </c>
      <c r="C33" s="60" t="str">
        <f>IF('2022 Quantitative'!C33="","",'2022 Quantitative'!C33)</f>
        <v/>
      </c>
      <c r="D33" s="61" t="str">
        <f>IF('2022 Quantitative'!D33="","",'2022 Quantitative'!D33)</f>
        <v/>
      </c>
      <c r="E33" s="61" t="str">
        <f>IF('2022 Quantitative'!E33="","",'2022 Quantitative'!E33)</f>
        <v/>
      </c>
      <c r="F33" s="61" t="str">
        <f>IF('2022 Quantitative'!F33="","",'2022 Quantitative'!F33)</f>
        <v/>
      </c>
      <c r="G33" s="61" t="str">
        <f>IF('2022 Quantitative'!G33="","",'2022 Quantitative'!G33)</f>
        <v/>
      </c>
      <c r="H33" s="60" t="str">
        <f>IF('2022 Quantitative'!H33="","",'2022 Quantitative'!H33)</f>
        <v/>
      </c>
      <c r="I33" s="60" t="str">
        <f>IF('2022 Quantitative'!I33="","",'2022 Quantitative'!I33)</f>
        <v/>
      </c>
      <c r="J33" s="61" t="str">
        <f>IF('2022 Quantitative'!J33="","",'2022 Quantitative'!J33)</f>
        <v/>
      </c>
      <c r="K33" s="61" t="str">
        <f>IF('2022 Quantitative'!M33="","",'2022 Quantitative'!M33)</f>
        <v/>
      </c>
      <c r="L33" s="61" t="str">
        <f>IF('2022 Quantitative'!N33="","",'2022 Quantitative'!N33)</f>
        <v/>
      </c>
      <c r="M33" s="10"/>
      <c r="N33" s="10"/>
      <c r="P33" s="29" t="e">
        <f t="shared" si="0"/>
        <v>#VALUE!</v>
      </c>
      <c r="Q33" s="34" t="e">
        <f t="shared" si="1"/>
        <v>#VALUE!</v>
      </c>
      <c r="R33" s="29" t="e">
        <f t="shared" si="2"/>
        <v>#VALUE!</v>
      </c>
      <c r="S33" s="34" t="e">
        <f t="shared" si="3"/>
        <v>#VALUE!</v>
      </c>
    </row>
    <row r="34" spans="2:19" ht="28" x14ac:dyDescent="0.3">
      <c r="B34" s="63" t="str">
        <f>IF('2022 Quantitative'!B34="","",'2022 Quantitative'!B34)</f>
        <v>Improved efficiency of steam and hot water production and distribution.</v>
      </c>
      <c r="C34" s="60" t="str">
        <f>IF('2022 Quantitative'!C34="","",'2022 Quantitative'!C34)</f>
        <v/>
      </c>
      <c r="D34" s="61" t="str">
        <f>IF('2022 Quantitative'!D34="","",'2022 Quantitative'!D34)</f>
        <v/>
      </c>
      <c r="E34" s="61" t="str">
        <f>IF('2022 Quantitative'!E34="","",'2022 Quantitative'!E34)</f>
        <v/>
      </c>
      <c r="F34" s="61" t="str">
        <f>IF('2022 Quantitative'!F34="","",'2022 Quantitative'!F34)</f>
        <v/>
      </c>
      <c r="G34" s="61" t="str">
        <f>IF('2022 Quantitative'!G34="","",'2022 Quantitative'!G34)</f>
        <v/>
      </c>
      <c r="H34" s="60" t="str">
        <f>IF('2022 Quantitative'!H34="","",'2022 Quantitative'!H34)</f>
        <v/>
      </c>
      <c r="I34" s="60" t="str">
        <f>IF('2022 Quantitative'!I34="","",'2022 Quantitative'!I34)</f>
        <v/>
      </c>
      <c r="J34" s="61" t="str">
        <f>IF('2022 Quantitative'!J34="","",'2022 Quantitative'!J34)</f>
        <v/>
      </c>
      <c r="K34" s="61" t="str">
        <f>IF('2022 Quantitative'!M34="","",'2022 Quantitative'!M34)</f>
        <v/>
      </c>
      <c r="L34" s="61" t="str">
        <f>IF('2022 Quantitative'!N34="","",'2022 Quantitative'!N34)</f>
        <v/>
      </c>
      <c r="M34" s="10"/>
      <c r="N34" s="10"/>
      <c r="P34" s="29" t="e">
        <f t="shared" si="0"/>
        <v>#VALUE!</v>
      </c>
      <c r="Q34" s="34" t="e">
        <f t="shared" si="1"/>
        <v>#VALUE!</v>
      </c>
      <c r="R34" s="29" t="e">
        <f t="shared" si="2"/>
        <v>#VALUE!</v>
      </c>
      <c r="S34" s="34" t="e">
        <f t="shared" si="3"/>
        <v>#VALUE!</v>
      </c>
    </row>
    <row r="35" spans="2:19" ht="14" x14ac:dyDescent="0.3">
      <c r="B35" s="63" t="str">
        <f>IF('2022 Quantitative'!B35="","",'2022 Quantitative'!B35)</f>
        <v>Minimising use of hot water</v>
      </c>
      <c r="C35" s="60" t="str">
        <f>IF('2022 Quantitative'!C35="","",'2022 Quantitative'!C35)</f>
        <v/>
      </c>
      <c r="D35" s="61" t="str">
        <f>IF('2022 Quantitative'!D35="","",'2022 Quantitative'!D35)</f>
        <v/>
      </c>
      <c r="E35" s="61" t="str">
        <f>IF('2022 Quantitative'!E35="","",'2022 Quantitative'!E35)</f>
        <v/>
      </c>
      <c r="F35" s="61" t="str">
        <f>IF('2022 Quantitative'!F35="","",'2022 Quantitative'!F35)</f>
        <v/>
      </c>
      <c r="G35" s="61" t="str">
        <f>IF('2022 Quantitative'!G35="","",'2022 Quantitative'!G35)</f>
        <v/>
      </c>
      <c r="H35" s="60" t="str">
        <f>IF('2022 Quantitative'!H35="","",'2022 Quantitative'!H35)</f>
        <v/>
      </c>
      <c r="I35" s="60" t="str">
        <f>IF('2022 Quantitative'!I35="","",'2022 Quantitative'!I35)</f>
        <v/>
      </c>
      <c r="J35" s="61" t="str">
        <f>IF('2022 Quantitative'!J35="","",'2022 Quantitative'!J35)</f>
        <v/>
      </c>
      <c r="K35" s="61" t="str">
        <f>IF('2022 Quantitative'!M35="","",'2022 Quantitative'!M35)</f>
        <v/>
      </c>
      <c r="L35" s="61" t="str">
        <f>IF('2022 Quantitative'!N35="","",'2022 Quantitative'!N35)</f>
        <v/>
      </c>
      <c r="M35" s="10"/>
      <c r="N35" s="10"/>
      <c r="P35" s="29" t="e">
        <f t="shared" si="0"/>
        <v>#VALUE!</v>
      </c>
      <c r="Q35" s="34" t="e">
        <f t="shared" si="1"/>
        <v>#VALUE!</v>
      </c>
      <c r="R35" s="29" t="e">
        <f t="shared" si="2"/>
        <v>#VALUE!</v>
      </c>
      <c r="S35" s="34" t="e">
        <f t="shared" si="3"/>
        <v>#VALUE!</v>
      </c>
    </row>
    <row r="36" spans="2:19" ht="28" x14ac:dyDescent="0.3">
      <c r="B36" s="63" t="str">
        <f>IF('2022 Quantitative'!B36="","",'2022 Quantitative'!B36)</f>
        <v>Improved insulation on heating systems, cooling systems and building fabric.</v>
      </c>
      <c r="C36" s="60" t="str">
        <f>IF('2022 Quantitative'!C36="","",'2022 Quantitative'!C36)</f>
        <v/>
      </c>
      <c r="D36" s="61" t="str">
        <f>IF('2022 Quantitative'!D36="","",'2022 Quantitative'!D36)</f>
        <v/>
      </c>
      <c r="E36" s="61" t="str">
        <f>IF('2022 Quantitative'!E36="","",'2022 Quantitative'!E36)</f>
        <v/>
      </c>
      <c r="F36" s="61" t="str">
        <f>IF('2022 Quantitative'!F36="","",'2022 Quantitative'!F36)</f>
        <v/>
      </c>
      <c r="G36" s="61" t="str">
        <f>IF('2022 Quantitative'!G36="","",'2022 Quantitative'!G36)</f>
        <v/>
      </c>
      <c r="H36" s="60" t="str">
        <f>IF('2022 Quantitative'!H36="","",'2022 Quantitative'!H36)</f>
        <v/>
      </c>
      <c r="I36" s="60" t="str">
        <f>IF('2022 Quantitative'!I36="","",'2022 Quantitative'!I36)</f>
        <v/>
      </c>
      <c r="J36" s="61" t="str">
        <f>IF('2022 Quantitative'!J36="","",'2022 Quantitative'!J36)</f>
        <v/>
      </c>
      <c r="K36" s="61" t="str">
        <f>IF('2022 Quantitative'!M36="","",'2022 Quantitative'!M36)</f>
        <v/>
      </c>
      <c r="L36" s="61" t="str">
        <f>IF('2022 Quantitative'!N36="","",'2022 Quantitative'!N36)</f>
        <v/>
      </c>
      <c r="M36" s="10"/>
      <c r="N36" s="10"/>
      <c r="P36" s="29" t="e">
        <f t="shared" si="0"/>
        <v>#VALUE!</v>
      </c>
      <c r="Q36" s="34" t="e">
        <f t="shared" si="1"/>
        <v>#VALUE!</v>
      </c>
      <c r="R36" s="29" t="e">
        <f t="shared" si="2"/>
        <v>#VALUE!</v>
      </c>
      <c r="S36" s="34" t="e">
        <f t="shared" si="3"/>
        <v>#VALUE!</v>
      </c>
    </row>
    <row r="37" spans="2:19" ht="14" x14ac:dyDescent="0.3">
      <c r="B37" s="63" t="str">
        <f>IF('2022 Quantitative'!B37="","",'2022 Quantitative'!B37)</f>
        <v>More efficient refrigeration and chilling equipment.</v>
      </c>
      <c r="C37" s="60" t="str">
        <f>IF('2022 Quantitative'!C37="","",'2022 Quantitative'!C37)</f>
        <v/>
      </c>
      <c r="D37" s="61" t="str">
        <f>IF('2022 Quantitative'!D37="","",'2022 Quantitative'!D37)</f>
        <v/>
      </c>
      <c r="E37" s="61" t="str">
        <f>IF('2022 Quantitative'!E37="","",'2022 Quantitative'!E37)</f>
        <v/>
      </c>
      <c r="F37" s="61" t="str">
        <f>IF('2022 Quantitative'!F37="","",'2022 Quantitative'!F37)</f>
        <v/>
      </c>
      <c r="G37" s="61" t="str">
        <f>IF('2022 Quantitative'!G37="","",'2022 Quantitative'!G37)</f>
        <v/>
      </c>
      <c r="H37" s="60" t="str">
        <f>IF('2022 Quantitative'!H37="","",'2022 Quantitative'!H37)</f>
        <v/>
      </c>
      <c r="I37" s="60" t="str">
        <f>IF('2022 Quantitative'!I37="","",'2022 Quantitative'!I37)</f>
        <v/>
      </c>
      <c r="J37" s="61" t="str">
        <f>IF('2022 Quantitative'!J37="","",'2022 Quantitative'!J37)</f>
        <v/>
      </c>
      <c r="K37" s="61" t="str">
        <f>IF('2022 Quantitative'!M37="","",'2022 Quantitative'!M37)</f>
        <v/>
      </c>
      <c r="L37" s="61" t="str">
        <f>IF('2022 Quantitative'!N37="","",'2022 Quantitative'!N37)</f>
        <v/>
      </c>
      <c r="M37" s="10"/>
      <c r="N37" s="10"/>
      <c r="P37" s="29" t="e">
        <f t="shared" si="0"/>
        <v>#VALUE!</v>
      </c>
      <c r="Q37" s="34" t="e">
        <f t="shared" si="1"/>
        <v>#VALUE!</v>
      </c>
      <c r="R37" s="29" t="e">
        <f t="shared" si="2"/>
        <v>#VALUE!</v>
      </c>
      <c r="S37" s="34" t="e">
        <f t="shared" si="3"/>
        <v>#VALUE!</v>
      </c>
    </row>
    <row r="38" spans="2:19" ht="28" x14ac:dyDescent="0.3">
      <c r="B38" s="63" t="str">
        <f>IF('2022 Quantitative'!B38="","",'2022 Quantitative'!B38)</f>
        <v>Techniques to minimise heat gains in refrigerated spaces.</v>
      </c>
      <c r="C38" s="60" t="str">
        <f>IF('2022 Quantitative'!C38="","",'2022 Quantitative'!C38)</f>
        <v/>
      </c>
      <c r="D38" s="61" t="str">
        <f>IF('2022 Quantitative'!D38="","",'2022 Quantitative'!D38)</f>
        <v/>
      </c>
      <c r="E38" s="61" t="str">
        <f>IF('2022 Quantitative'!E38="","",'2022 Quantitative'!E38)</f>
        <v/>
      </c>
      <c r="F38" s="61" t="str">
        <f>IF('2022 Quantitative'!F38="","",'2022 Quantitative'!F38)</f>
        <v/>
      </c>
      <c r="G38" s="61" t="str">
        <f>IF('2022 Quantitative'!G38="","",'2022 Quantitative'!G38)</f>
        <v/>
      </c>
      <c r="H38" s="60" t="str">
        <f>IF('2022 Quantitative'!H38="","",'2022 Quantitative'!H38)</f>
        <v/>
      </c>
      <c r="I38" s="60" t="str">
        <f>IF('2022 Quantitative'!I38="","",'2022 Quantitative'!I38)</f>
        <v/>
      </c>
      <c r="J38" s="61" t="str">
        <f>IF('2022 Quantitative'!J38="","",'2022 Quantitative'!J38)</f>
        <v/>
      </c>
      <c r="K38" s="61" t="str">
        <f>IF('2022 Quantitative'!M38="","",'2022 Quantitative'!M38)</f>
        <v/>
      </c>
      <c r="L38" s="61" t="str">
        <f>IF('2022 Quantitative'!N38="","",'2022 Quantitative'!N38)</f>
        <v/>
      </c>
      <c r="M38" s="10"/>
      <c r="N38" s="10"/>
      <c r="P38" s="29" t="e">
        <f t="shared" si="0"/>
        <v>#VALUE!</v>
      </c>
      <c r="Q38" s="34" t="e">
        <f t="shared" si="1"/>
        <v>#VALUE!</v>
      </c>
      <c r="R38" s="29" t="e">
        <f t="shared" si="2"/>
        <v>#VALUE!</v>
      </c>
      <c r="S38" s="34" t="e">
        <f t="shared" si="3"/>
        <v>#VALUE!</v>
      </c>
    </row>
    <row r="39" spans="2:19" ht="14" x14ac:dyDescent="0.3">
      <c r="B39" s="63" t="str">
        <f>IF('2022 Quantitative'!B39="","",'2022 Quantitative'!B39)</f>
        <v>Improved management of refrigerated spaces</v>
      </c>
      <c r="C39" s="60" t="str">
        <f>IF('2022 Quantitative'!C39="","",'2022 Quantitative'!C39)</f>
        <v/>
      </c>
      <c r="D39" s="61" t="str">
        <f>IF('2022 Quantitative'!D39="","",'2022 Quantitative'!D39)</f>
        <v/>
      </c>
      <c r="E39" s="61" t="str">
        <f>IF('2022 Quantitative'!E39="","",'2022 Quantitative'!E39)</f>
        <v/>
      </c>
      <c r="F39" s="61" t="str">
        <f>IF('2022 Quantitative'!F39="","",'2022 Quantitative'!F39)</f>
        <v/>
      </c>
      <c r="G39" s="61" t="str">
        <f>IF('2022 Quantitative'!G39="","",'2022 Quantitative'!G39)</f>
        <v/>
      </c>
      <c r="H39" s="60" t="str">
        <f>IF('2022 Quantitative'!H39="","",'2022 Quantitative'!H39)</f>
        <v/>
      </c>
      <c r="I39" s="60" t="str">
        <f>IF('2022 Quantitative'!I39="","",'2022 Quantitative'!I39)</f>
        <v/>
      </c>
      <c r="J39" s="61" t="str">
        <f>IF('2022 Quantitative'!J39="","",'2022 Quantitative'!J39)</f>
        <v/>
      </c>
      <c r="K39" s="61" t="str">
        <f>IF('2022 Quantitative'!M39="","",'2022 Quantitative'!M39)</f>
        <v/>
      </c>
      <c r="L39" s="61" t="str">
        <f>IF('2022 Quantitative'!N39="","",'2022 Quantitative'!N39)</f>
        <v/>
      </c>
      <c r="M39" s="10"/>
      <c r="N39" s="10"/>
      <c r="P39" s="29" t="e">
        <f t="shared" si="0"/>
        <v>#VALUE!</v>
      </c>
      <c r="Q39" s="34" t="e">
        <f t="shared" si="1"/>
        <v>#VALUE!</v>
      </c>
      <c r="R39" s="29" t="e">
        <f t="shared" si="2"/>
        <v>#VALUE!</v>
      </c>
      <c r="S39" s="34" t="e">
        <f t="shared" si="3"/>
        <v>#VALUE!</v>
      </c>
    </row>
    <row r="40" spans="2:19" ht="14" x14ac:dyDescent="0.3">
      <c r="B40" s="63" t="str">
        <f>IF('2022 Quantitative'!B40="","",'2022 Quantitative'!B40)</f>
        <v>Improved oven design and operation.</v>
      </c>
      <c r="C40" s="60" t="str">
        <f>IF('2022 Quantitative'!C40="","",'2022 Quantitative'!C40)</f>
        <v/>
      </c>
      <c r="D40" s="61" t="str">
        <f>IF('2022 Quantitative'!D40="","",'2022 Quantitative'!D40)</f>
        <v/>
      </c>
      <c r="E40" s="61" t="str">
        <f>IF('2022 Quantitative'!E40="","",'2022 Quantitative'!E40)</f>
        <v/>
      </c>
      <c r="F40" s="61" t="str">
        <f>IF('2022 Quantitative'!F40="","",'2022 Quantitative'!F40)</f>
        <v/>
      </c>
      <c r="G40" s="61" t="str">
        <f>IF('2022 Quantitative'!G40="","",'2022 Quantitative'!G40)</f>
        <v/>
      </c>
      <c r="H40" s="60" t="str">
        <f>IF('2022 Quantitative'!H40="","",'2022 Quantitative'!H40)</f>
        <v/>
      </c>
      <c r="I40" s="60" t="str">
        <f>IF('2022 Quantitative'!I40="","",'2022 Quantitative'!I40)</f>
        <v/>
      </c>
      <c r="J40" s="61" t="str">
        <f>IF('2022 Quantitative'!J40="","",'2022 Quantitative'!J40)</f>
        <v/>
      </c>
      <c r="K40" s="61" t="str">
        <f>IF('2022 Quantitative'!M40="","",'2022 Quantitative'!M40)</f>
        <v/>
      </c>
      <c r="L40" s="61" t="str">
        <f>IF('2022 Quantitative'!N40="","",'2022 Quantitative'!N40)</f>
        <v/>
      </c>
      <c r="M40" s="10"/>
      <c r="N40" s="10"/>
      <c r="P40" s="29" t="e">
        <f t="shared" si="0"/>
        <v>#VALUE!</v>
      </c>
      <c r="Q40" s="34" t="e">
        <f t="shared" si="1"/>
        <v>#VALUE!</v>
      </c>
      <c r="R40" s="29" t="e">
        <f t="shared" si="2"/>
        <v>#VALUE!</v>
      </c>
      <c r="S40" s="34" t="e">
        <f t="shared" si="3"/>
        <v>#VALUE!</v>
      </c>
    </row>
    <row r="41" spans="2:19" ht="14" x14ac:dyDescent="0.3">
      <c r="B41" s="63" t="str">
        <f>IF('2022 Quantitative'!B41="","",'2022 Quantitative'!B41)</f>
        <v>More efficient distillation and evaporation.</v>
      </c>
      <c r="C41" s="60" t="str">
        <f>IF('2022 Quantitative'!C41="","",'2022 Quantitative'!C41)</f>
        <v/>
      </c>
      <c r="D41" s="61" t="str">
        <f>IF('2022 Quantitative'!D41="","",'2022 Quantitative'!D41)</f>
        <v/>
      </c>
      <c r="E41" s="61" t="str">
        <f>IF('2022 Quantitative'!E41="","",'2022 Quantitative'!E41)</f>
        <v/>
      </c>
      <c r="F41" s="61" t="str">
        <f>IF('2022 Quantitative'!F41="","",'2022 Quantitative'!F41)</f>
        <v/>
      </c>
      <c r="G41" s="61" t="str">
        <f>IF('2022 Quantitative'!G41="","",'2022 Quantitative'!G41)</f>
        <v/>
      </c>
      <c r="H41" s="60" t="str">
        <f>IF('2022 Quantitative'!H41="","",'2022 Quantitative'!H41)</f>
        <v/>
      </c>
      <c r="I41" s="60" t="str">
        <f>IF('2022 Quantitative'!I41="","",'2022 Quantitative'!I41)</f>
        <v/>
      </c>
      <c r="J41" s="61" t="str">
        <f>IF('2022 Quantitative'!J41="","",'2022 Quantitative'!J41)</f>
        <v/>
      </c>
      <c r="K41" s="61" t="str">
        <f>IF('2022 Quantitative'!M41="","",'2022 Quantitative'!M41)</f>
        <v/>
      </c>
      <c r="L41" s="61" t="str">
        <f>IF('2022 Quantitative'!N41="","",'2022 Quantitative'!N41)</f>
        <v/>
      </c>
      <c r="M41" s="10"/>
      <c r="N41" s="10"/>
      <c r="P41" s="29" t="e">
        <f t="shared" si="0"/>
        <v>#VALUE!</v>
      </c>
      <c r="Q41" s="34" t="e">
        <f t="shared" si="1"/>
        <v>#VALUE!</v>
      </c>
      <c r="R41" s="29" t="e">
        <f t="shared" si="2"/>
        <v>#VALUE!</v>
      </c>
      <c r="S41" s="34" t="e">
        <f t="shared" si="3"/>
        <v>#VALUE!</v>
      </c>
    </row>
    <row r="42" spans="2:19" ht="14" x14ac:dyDescent="0.3">
      <c r="B42" s="63" t="str">
        <f>IF('2022 Quantitative'!B42="","",'2022 Quantitative'!B42)</f>
        <v>More efficient drying equipment.</v>
      </c>
      <c r="C42" s="60" t="str">
        <f>IF('2022 Quantitative'!C42="","",'2022 Quantitative'!C42)</f>
        <v/>
      </c>
      <c r="D42" s="61" t="str">
        <f>IF('2022 Quantitative'!D42="","",'2022 Quantitative'!D42)</f>
        <v/>
      </c>
      <c r="E42" s="61" t="str">
        <f>IF('2022 Quantitative'!E42="","",'2022 Quantitative'!E42)</f>
        <v/>
      </c>
      <c r="F42" s="61" t="str">
        <f>IF('2022 Quantitative'!F42="","",'2022 Quantitative'!F42)</f>
        <v/>
      </c>
      <c r="G42" s="61" t="str">
        <f>IF('2022 Quantitative'!G42="","",'2022 Quantitative'!G42)</f>
        <v/>
      </c>
      <c r="H42" s="60" t="str">
        <f>IF('2022 Quantitative'!H42="","",'2022 Quantitative'!H42)</f>
        <v/>
      </c>
      <c r="I42" s="60" t="str">
        <f>IF('2022 Quantitative'!I42="","",'2022 Quantitative'!I42)</f>
        <v/>
      </c>
      <c r="J42" s="61" t="str">
        <f>IF('2022 Quantitative'!J42="","",'2022 Quantitative'!J42)</f>
        <v/>
      </c>
      <c r="K42" s="61" t="str">
        <f>IF('2022 Quantitative'!M42="","",'2022 Quantitative'!M42)</f>
        <v/>
      </c>
      <c r="L42" s="61" t="str">
        <f>IF('2022 Quantitative'!N42="","",'2022 Quantitative'!N42)</f>
        <v/>
      </c>
      <c r="M42" s="10"/>
      <c r="N42" s="10"/>
      <c r="P42" s="29" t="e">
        <f t="shared" si="0"/>
        <v>#VALUE!</v>
      </c>
      <c r="Q42" s="34" t="e">
        <f t="shared" si="1"/>
        <v>#VALUE!</v>
      </c>
      <c r="R42" s="29" t="e">
        <f t="shared" si="2"/>
        <v>#VALUE!</v>
      </c>
      <c r="S42" s="34" t="e">
        <f t="shared" si="3"/>
        <v>#VALUE!</v>
      </c>
    </row>
    <row r="43" spans="2:19" ht="28" x14ac:dyDescent="0.3">
      <c r="B43" s="63" t="str">
        <f>IF('2022 Quantitative'!B43="","",'2022 Quantitative'!B43)</f>
        <v>More efficient compressed air production and distribution.</v>
      </c>
      <c r="C43" s="60" t="str">
        <f>IF('2022 Quantitative'!C43="","",'2022 Quantitative'!C43)</f>
        <v/>
      </c>
      <c r="D43" s="61" t="str">
        <f>IF('2022 Quantitative'!D43="","",'2022 Quantitative'!D43)</f>
        <v/>
      </c>
      <c r="E43" s="61" t="str">
        <f>IF('2022 Quantitative'!E43="","",'2022 Quantitative'!E43)</f>
        <v/>
      </c>
      <c r="F43" s="61" t="str">
        <f>IF('2022 Quantitative'!F43="","",'2022 Quantitative'!F43)</f>
        <v/>
      </c>
      <c r="G43" s="61" t="str">
        <f>IF('2022 Quantitative'!G43="","",'2022 Quantitative'!G43)</f>
        <v/>
      </c>
      <c r="H43" s="60" t="str">
        <f>IF('2022 Quantitative'!H43="","",'2022 Quantitative'!H43)</f>
        <v/>
      </c>
      <c r="I43" s="60" t="str">
        <f>IF('2022 Quantitative'!I43="","",'2022 Quantitative'!I43)</f>
        <v/>
      </c>
      <c r="J43" s="61" t="str">
        <f>IF('2022 Quantitative'!J43="","",'2022 Quantitative'!J43)</f>
        <v/>
      </c>
      <c r="K43" s="61" t="str">
        <f>IF('2022 Quantitative'!M43="","",'2022 Quantitative'!M43)</f>
        <v/>
      </c>
      <c r="L43" s="61" t="str">
        <f>IF('2022 Quantitative'!N43="","",'2022 Quantitative'!N43)</f>
        <v/>
      </c>
      <c r="M43" s="10"/>
      <c r="N43" s="10"/>
      <c r="P43" s="29" t="e">
        <f t="shared" si="0"/>
        <v>#VALUE!</v>
      </c>
      <c r="Q43" s="34" t="e">
        <f t="shared" si="1"/>
        <v>#VALUE!</v>
      </c>
      <c r="R43" s="29" t="e">
        <f t="shared" si="2"/>
        <v>#VALUE!</v>
      </c>
      <c r="S43" s="34" t="e">
        <f t="shared" si="3"/>
        <v>#VALUE!</v>
      </c>
    </row>
    <row r="44" spans="2:19" ht="28" x14ac:dyDescent="0.3">
      <c r="B44" s="63" t="str">
        <f>IF('2022 Quantitative'!B44="","",'2022 Quantitative'!B44)</f>
        <v>Avoiding use of compressed air through improved efficiency and alternative technologies.</v>
      </c>
      <c r="C44" s="60" t="str">
        <f>IF('2022 Quantitative'!C44="","",'2022 Quantitative'!C44)</f>
        <v/>
      </c>
      <c r="D44" s="61" t="str">
        <f>IF('2022 Quantitative'!D44="","",'2022 Quantitative'!D44)</f>
        <v/>
      </c>
      <c r="E44" s="61" t="str">
        <f>IF('2022 Quantitative'!E44="","",'2022 Quantitative'!E44)</f>
        <v/>
      </c>
      <c r="F44" s="61" t="str">
        <f>IF('2022 Quantitative'!F44="","",'2022 Quantitative'!F44)</f>
        <v/>
      </c>
      <c r="G44" s="61" t="str">
        <f>IF('2022 Quantitative'!G44="","",'2022 Quantitative'!G44)</f>
        <v/>
      </c>
      <c r="H44" s="60" t="str">
        <f>IF('2022 Quantitative'!H44="","",'2022 Quantitative'!H44)</f>
        <v/>
      </c>
      <c r="I44" s="60" t="str">
        <f>IF('2022 Quantitative'!I44="","",'2022 Quantitative'!I44)</f>
        <v/>
      </c>
      <c r="J44" s="61" t="str">
        <f>IF('2022 Quantitative'!J44="","",'2022 Quantitative'!J44)</f>
        <v/>
      </c>
      <c r="K44" s="61" t="str">
        <f>IF('2022 Quantitative'!M44="","",'2022 Quantitative'!M44)</f>
        <v/>
      </c>
      <c r="L44" s="61" t="str">
        <f>IF('2022 Quantitative'!N44="","",'2022 Quantitative'!N44)</f>
        <v/>
      </c>
      <c r="M44" s="10"/>
      <c r="N44" s="10"/>
      <c r="P44" s="29" t="e">
        <f t="shared" si="0"/>
        <v>#VALUE!</v>
      </c>
      <c r="Q44" s="34" t="e">
        <f t="shared" si="1"/>
        <v>#VALUE!</v>
      </c>
      <c r="R44" s="29" t="e">
        <f t="shared" si="2"/>
        <v>#VALUE!</v>
      </c>
      <c r="S44" s="34" t="e">
        <f t="shared" si="3"/>
        <v>#VALUE!</v>
      </c>
    </row>
    <row r="45" spans="2:19" ht="14" x14ac:dyDescent="0.3">
      <c r="B45" s="63" t="str">
        <f>IF('2022 Quantitative'!B45="","",'2022 Quantitative'!B45)</f>
        <v>Waste heat recovery.</v>
      </c>
      <c r="C45" s="60" t="str">
        <f>IF('2022 Quantitative'!C45="","",'2022 Quantitative'!C45)</f>
        <v/>
      </c>
      <c r="D45" s="61" t="str">
        <f>IF('2022 Quantitative'!D45="","",'2022 Quantitative'!D45)</f>
        <v/>
      </c>
      <c r="E45" s="61" t="str">
        <f>IF('2022 Quantitative'!E45="","",'2022 Quantitative'!E45)</f>
        <v/>
      </c>
      <c r="F45" s="61" t="str">
        <f>IF('2022 Quantitative'!F45="","",'2022 Quantitative'!F45)</f>
        <v/>
      </c>
      <c r="G45" s="61" t="str">
        <f>IF('2022 Quantitative'!G45="","",'2022 Quantitative'!G45)</f>
        <v/>
      </c>
      <c r="H45" s="60" t="str">
        <f>IF('2022 Quantitative'!H45="","",'2022 Quantitative'!H45)</f>
        <v/>
      </c>
      <c r="I45" s="60" t="str">
        <f>IF('2022 Quantitative'!I45="","",'2022 Quantitative'!I45)</f>
        <v/>
      </c>
      <c r="J45" s="61" t="str">
        <f>IF('2022 Quantitative'!J45="","",'2022 Quantitative'!J45)</f>
        <v/>
      </c>
      <c r="K45" s="61" t="str">
        <f>IF('2022 Quantitative'!M45="","",'2022 Quantitative'!M45)</f>
        <v/>
      </c>
      <c r="L45" s="61" t="str">
        <f>IF('2022 Quantitative'!N45="","",'2022 Quantitative'!N45)</f>
        <v/>
      </c>
      <c r="M45" s="10"/>
      <c r="N45" s="10"/>
      <c r="P45" s="29" t="e">
        <f t="shared" si="0"/>
        <v>#VALUE!</v>
      </c>
      <c r="Q45" s="34" t="e">
        <f t="shared" si="1"/>
        <v>#VALUE!</v>
      </c>
      <c r="R45" s="29" t="e">
        <f t="shared" si="2"/>
        <v>#VALUE!</v>
      </c>
      <c r="S45" s="34" t="e">
        <f t="shared" si="3"/>
        <v>#VALUE!</v>
      </c>
    </row>
    <row r="46" spans="2:19" ht="14" x14ac:dyDescent="0.3">
      <c r="B46" s="63" t="str">
        <f>IF('2022 Quantitative'!B46="","",'2022 Quantitative'!B46)</f>
        <v>VSDs: install on pumps and fans</v>
      </c>
      <c r="C46" s="60" t="str">
        <f>IF('2022 Quantitative'!C46="","",'2022 Quantitative'!C46)</f>
        <v/>
      </c>
      <c r="D46" s="61" t="str">
        <f>IF('2022 Quantitative'!D46="","",'2022 Quantitative'!D46)</f>
        <v/>
      </c>
      <c r="E46" s="61" t="str">
        <f>IF('2022 Quantitative'!E46="","",'2022 Quantitative'!E46)</f>
        <v/>
      </c>
      <c r="F46" s="61" t="str">
        <f>IF('2022 Quantitative'!F46="","",'2022 Quantitative'!F46)</f>
        <v/>
      </c>
      <c r="G46" s="61" t="str">
        <f>IF('2022 Quantitative'!G46="","",'2022 Quantitative'!G46)</f>
        <v/>
      </c>
      <c r="H46" s="60" t="str">
        <f>IF('2022 Quantitative'!H46="","",'2022 Quantitative'!H46)</f>
        <v/>
      </c>
      <c r="I46" s="60" t="str">
        <f>IF('2022 Quantitative'!I46="","",'2022 Quantitative'!I46)</f>
        <v/>
      </c>
      <c r="J46" s="61" t="str">
        <f>IF('2022 Quantitative'!J46="","",'2022 Quantitative'!J46)</f>
        <v/>
      </c>
      <c r="K46" s="61" t="str">
        <f>IF('2022 Quantitative'!M46="","",'2022 Quantitative'!M46)</f>
        <v/>
      </c>
      <c r="L46" s="61" t="str">
        <f>IF('2022 Quantitative'!N46="","",'2022 Quantitative'!N46)</f>
        <v/>
      </c>
      <c r="M46" s="10"/>
      <c r="N46" s="10"/>
      <c r="P46" s="29" t="e">
        <f t="shared" si="0"/>
        <v>#VALUE!</v>
      </c>
      <c r="Q46" s="34" t="e">
        <f t="shared" si="1"/>
        <v>#VALUE!</v>
      </c>
      <c r="R46" s="29" t="e">
        <f t="shared" si="2"/>
        <v>#VALUE!</v>
      </c>
      <c r="S46" s="34" t="e">
        <f t="shared" si="3"/>
        <v>#VALUE!</v>
      </c>
    </row>
    <row r="47" spans="2:19" ht="14" x14ac:dyDescent="0.3">
      <c r="B47" s="63" t="str">
        <f>IF('2022 Quantitative'!B47="","",'2022 Quantitative'!B47)</f>
        <v>HEMs: Upgrade to higher efficiency motors</v>
      </c>
      <c r="C47" s="60" t="str">
        <f>IF('2022 Quantitative'!C47="","",'2022 Quantitative'!C47)</f>
        <v/>
      </c>
      <c r="D47" s="61" t="str">
        <f>IF('2022 Quantitative'!D47="","",'2022 Quantitative'!D47)</f>
        <v/>
      </c>
      <c r="E47" s="61" t="str">
        <f>IF('2022 Quantitative'!E47="","",'2022 Quantitative'!E47)</f>
        <v/>
      </c>
      <c r="F47" s="61" t="str">
        <f>IF('2022 Quantitative'!F47="","",'2022 Quantitative'!F47)</f>
        <v/>
      </c>
      <c r="G47" s="61" t="str">
        <f>IF('2022 Quantitative'!G47="","",'2022 Quantitative'!G47)</f>
        <v/>
      </c>
      <c r="H47" s="60" t="str">
        <f>IF('2022 Quantitative'!H47="","",'2022 Quantitative'!H47)</f>
        <v/>
      </c>
      <c r="I47" s="60" t="str">
        <f>IF('2022 Quantitative'!I47="","",'2022 Quantitative'!I47)</f>
        <v/>
      </c>
      <c r="J47" s="61" t="str">
        <f>IF('2022 Quantitative'!J47="","",'2022 Quantitative'!J47)</f>
        <v/>
      </c>
      <c r="K47" s="61" t="str">
        <f>IF('2022 Quantitative'!M47="","",'2022 Quantitative'!M47)</f>
        <v/>
      </c>
      <c r="L47" s="61" t="str">
        <f>IF('2022 Quantitative'!N47="","",'2022 Quantitative'!N47)</f>
        <v/>
      </c>
      <c r="M47" s="10"/>
      <c r="N47" s="10"/>
      <c r="P47" s="29" t="e">
        <f t="shared" si="0"/>
        <v>#VALUE!</v>
      </c>
      <c r="Q47" s="34" t="e">
        <f t="shared" si="1"/>
        <v>#VALUE!</v>
      </c>
      <c r="R47" s="29" t="e">
        <f t="shared" si="2"/>
        <v>#VALUE!</v>
      </c>
      <c r="S47" s="34" t="e">
        <f t="shared" si="3"/>
        <v>#VALUE!</v>
      </c>
    </row>
    <row r="48" spans="2:19" ht="14" x14ac:dyDescent="0.3">
      <c r="B48" s="63" t="str">
        <f>IF('2022 Quantitative'!B48="","",'2022 Quantitative'!B48)</f>
        <v>Re-lamping/Lighting Optimisers/Sensors</v>
      </c>
      <c r="C48" s="60" t="str">
        <f>IF('2022 Quantitative'!C48="","",'2022 Quantitative'!C48)</f>
        <v/>
      </c>
      <c r="D48" s="61" t="str">
        <f>IF('2022 Quantitative'!D48="","",'2022 Quantitative'!D48)</f>
        <v/>
      </c>
      <c r="E48" s="61" t="str">
        <f>IF('2022 Quantitative'!E48="","",'2022 Quantitative'!E48)</f>
        <v/>
      </c>
      <c r="F48" s="61" t="str">
        <f>IF('2022 Quantitative'!F48="","",'2022 Quantitative'!F48)</f>
        <v/>
      </c>
      <c r="G48" s="61" t="str">
        <f>IF('2022 Quantitative'!G48="","",'2022 Quantitative'!G48)</f>
        <v/>
      </c>
      <c r="H48" s="60" t="str">
        <f>IF('2022 Quantitative'!H48="","",'2022 Quantitative'!H48)</f>
        <v/>
      </c>
      <c r="I48" s="60" t="str">
        <f>IF('2022 Quantitative'!I48="","",'2022 Quantitative'!I48)</f>
        <v/>
      </c>
      <c r="J48" s="61" t="str">
        <f>IF('2022 Quantitative'!J48="","",'2022 Quantitative'!J48)</f>
        <v/>
      </c>
      <c r="K48" s="61" t="str">
        <f>IF('2022 Quantitative'!M48="","",'2022 Quantitative'!M48)</f>
        <v/>
      </c>
      <c r="L48" s="61" t="str">
        <f>IF('2022 Quantitative'!N48="","",'2022 Quantitative'!N48)</f>
        <v/>
      </c>
      <c r="M48" s="10"/>
      <c r="N48" s="10"/>
      <c r="P48" s="29" t="e">
        <f t="shared" si="0"/>
        <v>#VALUE!</v>
      </c>
      <c r="Q48" s="34" t="e">
        <f t="shared" si="1"/>
        <v>#VALUE!</v>
      </c>
      <c r="R48" s="29" t="e">
        <f t="shared" si="2"/>
        <v>#VALUE!</v>
      </c>
      <c r="S48" s="34" t="e">
        <f t="shared" si="3"/>
        <v>#VALUE!</v>
      </c>
    </row>
    <row r="49" spans="1:19" ht="28" x14ac:dyDescent="0.3">
      <c r="B49" s="63" t="str">
        <f>IF('2022 Quantitative'!B49="","",'2022 Quantitative'!B49)</f>
        <v>More efficient pump and fan designs and improved sizing.  Proper sizing of pipes.</v>
      </c>
      <c r="C49" s="60" t="str">
        <f>IF('2022 Quantitative'!C49="","",'2022 Quantitative'!C49)</f>
        <v/>
      </c>
      <c r="D49" s="61" t="str">
        <f>IF('2022 Quantitative'!D49="","",'2022 Quantitative'!D49)</f>
        <v/>
      </c>
      <c r="E49" s="61" t="str">
        <f>IF('2022 Quantitative'!E49="","",'2022 Quantitative'!E49)</f>
        <v/>
      </c>
      <c r="F49" s="61" t="str">
        <f>IF('2022 Quantitative'!F49="","",'2022 Quantitative'!F49)</f>
        <v/>
      </c>
      <c r="G49" s="61" t="str">
        <f>IF('2022 Quantitative'!G49="","",'2022 Quantitative'!G49)</f>
        <v/>
      </c>
      <c r="H49" s="60" t="str">
        <f>IF('2022 Quantitative'!H49="","",'2022 Quantitative'!H49)</f>
        <v/>
      </c>
      <c r="I49" s="60" t="str">
        <f>IF('2022 Quantitative'!I49="","",'2022 Quantitative'!I49)</f>
        <v/>
      </c>
      <c r="J49" s="61" t="str">
        <f>IF('2022 Quantitative'!J49="","",'2022 Quantitative'!J49)</f>
        <v/>
      </c>
      <c r="K49" s="61" t="str">
        <f>IF('2022 Quantitative'!M49="","",'2022 Quantitative'!M49)</f>
        <v/>
      </c>
      <c r="L49" s="61" t="str">
        <f>IF('2022 Quantitative'!N49="","",'2022 Quantitative'!N49)</f>
        <v/>
      </c>
      <c r="M49" s="10"/>
      <c r="N49" s="10"/>
      <c r="P49" s="29" t="e">
        <f t="shared" si="0"/>
        <v>#VALUE!</v>
      </c>
      <c r="Q49" s="34" t="e">
        <f t="shared" si="1"/>
        <v>#VALUE!</v>
      </c>
      <c r="R49" s="29" t="e">
        <f t="shared" si="2"/>
        <v>#VALUE!</v>
      </c>
      <c r="S49" s="34" t="e">
        <f t="shared" si="3"/>
        <v>#VALUE!</v>
      </c>
    </row>
    <row r="50" spans="1:19" ht="14" x14ac:dyDescent="0.3">
      <c r="B50" s="63" t="str">
        <f>IF('2022 Quantitative'!B50="","",'2022 Quantitative'!B50)</f>
        <v>Improvements to cleaning systems including  CIP</v>
      </c>
      <c r="C50" s="60" t="str">
        <f>IF('2022 Quantitative'!C50="","",'2022 Quantitative'!C50)</f>
        <v/>
      </c>
      <c r="D50" s="61" t="str">
        <f>IF('2022 Quantitative'!D50="","",'2022 Quantitative'!D50)</f>
        <v/>
      </c>
      <c r="E50" s="61" t="str">
        <f>IF('2022 Quantitative'!E50="","",'2022 Quantitative'!E50)</f>
        <v/>
      </c>
      <c r="F50" s="61" t="str">
        <f>IF('2022 Quantitative'!F50="","",'2022 Quantitative'!F50)</f>
        <v/>
      </c>
      <c r="G50" s="61" t="str">
        <f>IF('2022 Quantitative'!G50="","",'2022 Quantitative'!G50)</f>
        <v/>
      </c>
      <c r="H50" s="60" t="str">
        <f>IF('2022 Quantitative'!H50="","",'2022 Quantitative'!H50)</f>
        <v/>
      </c>
      <c r="I50" s="60" t="str">
        <f>IF('2022 Quantitative'!I50="","",'2022 Quantitative'!I50)</f>
        <v/>
      </c>
      <c r="J50" s="61" t="str">
        <f>IF('2022 Quantitative'!J50="","",'2022 Quantitative'!J50)</f>
        <v/>
      </c>
      <c r="K50" s="61" t="str">
        <f>IF('2022 Quantitative'!M50="","",'2022 Quantitative'!M50)</f>
        <v/>
      </c>
      <c r="L50" s="61" t="str">
        <f>IF('2022 Quantitative'!N50="","",'2022 Quantitative'!N50)</f>
        <v/>
      </c>
      <c r="M50" s="10"/>
      <c r="N50" s="10"/>
      <c r="P50" s="29" t="e">
        <f t="shared" si="0"/>
        <v>#VALUE!</v>
      </c>
      <c r="Q50" s="34" t="e">
        <f t="shared" si="1"/>
        <v>#VALUE!</v>
      </c>
      <c r="R50" s="29" t="e">
        <f t="shared" si="2"/>
        <v>#VALUE!</v>
      </c>
      <c r="S50" s="34" t="e">
        <f t="shared" si="3"/>
        <v>#VALUE!</v>
      </c>
    </row>
    <row r="51" spans="1:19" ht="14" x14ac:dyDescent="0.3">
      <c r="B51" s="63" t="str">
        <f>IF('2022 Quantitative'!B51="","",'2022 Quantitative'!B51)</f>
        <v>Improvements to vacuum systems</v>
      </c>
      <c r="C51" s="60" t="str">
        <f>IF('2022 Quantitative'!C51="","",'2022 Quantitative'!C51)</f>
        <v/>
      </c>
      <c r="D51" s="61" t="str">
        <f>IF('2022 Quantitative'!D51="","",'2022 Quantitative'!D51)</f>
        <v/>
      </c>
      <c r="E51" s="61" t="str">
        <f>IF('2022 Quantitative'!E51="","",'2022 Quantitative'!E51)</f>
        <v/>
      </c>
      <c r="F51" s="61" t="str">
        <f>IF('2022 Quantitative'!F51="","",'2022 Quantitative'!F51)</f>
        <v/>
      </c>
      <c r="G51" s="61" t="str">
        <f>IF('2022 Quantitative'!G51="","",'2022 Quantitative'!G51)</f>
        <v/>
      </c>
      <c r="H51" s="60" t="str">
        <f>IF('2022 Quantitative'!H51="","",'2022 Quantitative'!H51)</f>
        <v/>
      </c>
      <c r="I51" s="60" t="str">
        <f>IF('2022 Quantitative'!I51="","",'2022 Quantitative'!I51)</f>
        <v/>
      </c>
      <c r="J51" s="61" t="str">
        <f>IF('2022 Quantitative'!J51="","",'2022 Quantitative'!J51)</f>
        <v/>
      </c>
      <c r="K51" s="61" t="str">
        <f>IF('2022 Quantitative'!M51="","",'2022 Quantitative'!M51)</f>
        <v/>
      </c>
      <c r="L51" s="61" t="str">
        <f>IF('2022 Quantitative'!N51="","",'2022 Quantitative'!N51)</f>
        <v/>
      </c>
      <c r="M51" s="10"/>
      <c r="N51" s="10"/>
      <c r="P51" s="29" t="e">
        <f t="shared" si="0"/>
        <v>#VALUE!</v>
      </c>
      <c r="Q51" s="34" t="e">
        <f t="shared" si="1"/>
        <v>#VALUE!</v>
      </c>
      <c r="R51" s="29" t="e">
        <f t="shared" si="2"/>
        <v>#VALUE!</v>
      </c>
      <c r="S51" s="34" t="e">
        <f t="shared" si="3"/>
        <v>#VALUE!</v>
      </c>
    </row>
    <row r="52" spans="1:19" ht="14" x14ac:dyDescent="0.3">
      <c r="B52" s="63" t="str">
        <f>IF('2022 Quantitative'!B52="","",'2022 Quantitative'!B52)</f>
        <v>Improvements to equipment using vacuum</v>
      </c>
      <c r="C52" s="60" t="str">
        <f>IF('2022 Quantitative'!C52="","",'2022 Quantitative'!C52)</f>
        <v/>
      </c>
      <c r="D52" s="61" t="str">
        <f>IF('2022 Quantitative'!D52="","",'2022 Quantitative'!D52)</f>
        <v/>
      </c>
      <c r="E52" s="61" t="str">
        <f>IF('2022 Quantitative'!E52="","",'2022 Quantitative'!E52)</f>
        <v/>
      </c>
      <c r="F52" s="61" t="str">
        <f>IF('2022 Quantitative'!F52="","",'2022 Quantitative'!F52)</f>
        <v/>
      </c>
      <c r="G52" s="61" t="str">
        <f>IF('2022 Quantitative'!G52="","",'2022 Quantitative'!G52)</f>
        <v/>
      </c>
      <c r="H52" s="60" t="str">
        <f>IF('2022 Quantitative'!H52="","",'2022 Quantitative'!H52)</f>
        <v/>
      </c>
      <c r="I52" s="60" t="str">
        <f>IF('2022 Quantitative'!I52="","",'2022 Quantitative'!I52)</f>
        <v/>
      </c>
      <c r="J52" s="61" t="str">
        <f>IF('2022 Quantitative'!J52="","",'2022 Quantitative'!J52)</f>
        <v/>
      </c>
      <c r="K52" s="61" t="str">
        <f>IF('2022 Quantitative'!M52="","",'2022 Quantitative'!M52)</f>
        <v/>
      </c>
      <c r="L52" s="61" t="str">
        <f>IF('2022 Quantitative'!N52="","",'2022 Quantitative'!N52)</f>
        <v/>
      </c>
      <c r="M52" s="10"/>
      <c r="N52" s="10"/>
      <c r="P52" s="29" t="e">
        <f t="shared" si="0"/>
        <v>#VALUE!</v>
      </c>
      <c r="Q52" s="34" t="e">
        <f t="shared" si="1"/>
        <v>#VALUE!</v>
      </c>
      <c r="R52" s="29" t="e">
        <f t="shared" si="2"/>
        <v>#VALUE!</v>
      </c>
      <c r="S52" s="34" t="e">
        <f t="shared" si="3"/>
        <v>#VALUE!</v>
      </c>
    </row>
    <row r="53" spans="1:19" ht="14" x14ac:dyDescent="0.3">
      <c r="B53" s="63" t="str">
        <f>IF('2022 Quantitative'!B53="","",'2022 Quantitative'!B53)</f>
        <v>Improvements to HVAC.</v>
      </c>
      <c r="C53" s="60" t="str">
        <f>IF('2022 Quantitative'!C53="","",'2022 Quantitative'!C53)</f>
        <v/>
      </c>
      <c r="D53" s="61" t="str">
        <f>IF('2022 Quantitative'!D53="","",'2022 Quantitative'!D53)</f>
        <v/>
      </c>
      <c r="E53" s="61" t="str">
        <f>IF('2022 Quantitative'!E53="","",'2022 Quantitative'!E53)</f>
        <v/>
      </c>
      <c r="F53" s="61" t="str">
        <f>IF('2022 Quantitative'!F53="","",'2022 Quantitative'!F53)</f>
        <v/>
      </c>
      <c r="G53" s="61" t="str">
        <f>IF('2022 Quantitative'!G53="","",'2022 Quantitative'!G53)</f>
        <v/>
      </c>
      <c r="H53" s="60" t="str">
        <f>IF('2022 Quantitative'!H53="","",'2022 Quantitative'!H53)</f>
        <v/>
      </c>
      <c r="I53" s="60" t="str">
        <f>IF('2022 Quantitative'!I53="","",'2022 Quantitative'!I53)</f>
        <v/>
      </c>
      <c r="J53" s="61" t="str">
        <f>IF('2022 Quantitative'!J53="","",'2022 Quantitative'!J53)</f>
        <v/>
      </c>
      <c r="K53" s="61" t="str">
        <f>IF('2022 Quantitative'!M53="","",'2022 Quantitative'!M53)</f>
        <v/>
      </c>
      <c r="L53" s="61" t="str">
        <f>IF('2022 Quantitative'!N53="","",'2022 Quantitative'!N53)</f>
        <v/>
      </c>
      <c r="M53" s="10"/>
      <c r="N53" s="10"/>
      <c r="P53" s="29" t="e">
        <f t="shared" si="0"/>
        <v>#VALUE!</v>
      </c>
      <c r="Q53" s="34" t="e">
        <f t="shared" si="1"/>
        <v>#VALUE!</v>
      </c>
      <c r="R53" s="29" t="e">
        <f t="shared" si="2"/>
        <v>#VALUE!</v>
      </c>
      <c r="S53" s="34" t="e">
        <f t="shared" si="3"/>
        <v>#VALUE!</v>
      </c>
    </row>
    <row r="54" spans="1:19" ht="29.25" customHeight="1" x14ac:dyDescent="0.4">
      <c r="B54" s="43" t="s">
        <v>14</v>
      </c>
      <c r="C54" s="33"/>
      <c r="D54" s="33"/>
      <c r="E54" s="11"/>
      <c r="F54" s="12"/>
      <c r="G54" s="12"/>
      <c r="H54" s="12"/>
      <c r="I54" s="12"/>
      <c r="J54" s="12"/>
      <c r="K54" s="12"/>
      <c r="L54" s="12"/>
      <c r="M54" s="12"/>
      <c r="N54" s="12"/>
      <c r="P54" s="32" t="e">
        <f>SUM(P29:P53)/SUM($C$17:$D$17)</f>
        <v>#VALUE!</v>
      </c>
      <c r="Q54" s="36" t="e">
        <f>SUM(Q29:Q53)</f>
        <v>#VALUE!</v>
      </c>
      <c r="R54" s="32" t="e">
        <f>SUM(R29:R53)/SUM($C$17:$D$17)</f>
        <v>#VALUE!</v>
      </c>
      <c r="S54" s="36" t="e">
        <f>SUM(S29:S53)</f>
        <v>#VALUE!</v>
      </c>
    </row>
    <row r="55" spans="1:19" ht="34.5" customHeight="1" x14ac:dyDescent="0.35">
      <c r="B55" s="21"/>
      <c r="C55" s="21"/>
      <c r="D55" s="21"/>
      <c r="E55" s="11"/>
      <c r="F55" s="12"/>
      <c r="G55" s="12"/>
      <c r="H55" s="12"/>
      <c r="I55" s="12"/>
      <c r="J55" s="12"/>
      <c r="K55" s="12"/>
      <c r="L55" s="12"/>
      <c r="M55" s="12"/>
      <c r="N55" s="12"/>
      <c r="P55" s="35"/>
      <c r="R55" s="35"/>
    </row>
    <row r="56" spans="1:19" s="24" customFormat="1" ht="25" x14ac:dyDescent="0.5">
      <c r="A56" s="25" t="s">
        <v>16</v>
      </c>
      <c r="B56" s="25"/>
      <c r="C56" s="26"/>
      <c r="D56" s="26"/>
      <c r="E56" s="26"/>
      <c r="F56" s="26"/>
      <c r="G56" s="26"/>
      <c r="H56" s="26"/>
      <c r="I56" s="26"/>
      <c r="J56" s="26"/>
      <c r="K56" s="26"/>
      <c r="L56" s="26"/>
      <c r="M56" s="26"/>
      <c r="N56" s="26"/>
      <c r="O56" s="26"/>
      <c r="P56" s="26"/>
      <c r="Q56" s="26"/>
      <c r="R56" s="26"/>
      <c r="S56" s="26"/>
    </row>
    <row r="57" spans="1:19" ht="100" customHeight="1" x14ac:dyDescent="0.35"/>
    <row r="58" spans="1:19" ht="155.25" customHeight="1" x14ac:dyDescent="0.35">
      <c r="B58" s="8" t="s">
        <v>17</v>
      </c>
      <c r="C58" s="1" t="s">
        <v>84</v>
      </c>
      <c r="D58" s="1" t="s">
        <v>85</v>
      </c>
      <c r="E58" s="1" t="s">
        <v>68</v>
      </c>
      <c r="F58" s="1" t="s">
        <v>86</v>
      </c>
      <c r="G58" s="1" t="s">
        <v>62</v>
      </c>
      <c r="H58" s="16"/>
      <c r="I58" s="16"/>
      <c r="J58" s="16"/>
      <c r="K58" s="16"/>
      <c r="L58" s="16"/>
      <c r="M58" s="16"/>
      <c r="P58" s="9" t="s">
        <v>63</v>
      </c>
      <c r="R58" s="9" t="s">
        <v>64</v>
      </c>
    </row>
    <row r="59" spans="1:19" x14ac:dyDescent="0.35">
      <c r="B59" s="38" t="str">
        <f>'2022 Quantitative'!$B$59</f>
        <v>CHP</v>
      </c>
      <c r="C59" s="61" t="str">
        <f>IF('2022 Quantitative'!C59="","",'2022 Quantitative'!C59)</f>
        <v/>
      </c>
      <c r="D59" s="61" t="str">
        <f>IF('2022 Quantitative'!F59="","",'2022 Quantitative'!F59)</f>
        <v/>
      </c>
      <c r="E59" s="61" t="str">
        <f>IF('2022 Quantitative'!G59="","",'2022 Quantitative'!G59)</f>
        <v/>
      </c>
      <c r="F59" s="42"/>
      <c r="G59" s="42"/>
      <c r="H59" s="17"/>
      <c r="I59" s="17"/>
      <c r="J59" s="17"/>
      <c r="K59" s="17"/>
      <c r="L59" s="17"/>
      <c r="M59" s="17"/>
      <c r="P59" s="29" t="e">
        <f>C68+C69</f>
        <v>#DIV/0!</v>
      </c>
      <c r="R59" s="29" t="e">
        <f>C77+C76</f>
        <v>#DIV/0!</v>
      </c>
    </row>
    <row r="60" spans="1:19" x14ac:dyDescent="0.35">
      <c r="B60" s="38" t="str">
        <f>'2022 Quantitative'!$B$60</f>
        <v>Renewables</v>
      </c>
      <c r="C60" s="61" t="str">
        <f>IF('2022 Quantitative'!C60="","",'2022 Quantitative'!C60)</f>
        <v/>
      </c>
      <c r="D60" s="61" t="str">
        <f>IF('2022 Quantitative'!F60="","",'2022 Quantitative'!F60)</f>
        <v/>
      </c>
      <c r="E60" s="61" t="str">
        <f>IF('2022 Quantitative'!G60="","",'2022 Quantitative'!G60)</f>
        <v/>
      </c>
      <c r="F60" s="42"/>
      <c r="G60" s="42"/>
      <c r="H60" s="17"/>
      <c r="I60" s="17"/>
      <c r="J60" s="17"/>
      <c r="K60" s="17"/>
      <c r="L60" s="17"/>
      <c r="M60" s="17"/>
      <c r="P60" s="29" t="e">
        <f>C82</f>
        <v>#VALUE!</v>
      </c>
      <c r="R60" s="29" t="e">
        <f>C86</f>
        <v>#VALUE!</v>
      </c>
    </row>
    <row r="61" spans="1:19" ht="18" x14ac:dyDescent="0.4">
      <c r="P61" s="32" t="e">
        <f>SUM(P$59:P60)/SUM($C$17:$D$17)</f>
        <v>#DIV/0!</v>
      </c>
      <c r="R61" s="32" t="e">
        <f>SUM(R$59:R60)/SUM($C$17:$D$17)</f>
        <v>#DIV/0!</v>
      </c>
    </row>
    <row r="62" spans="1:19" ht="79.5" customHeight="1" x14ac:dyDescent="0.35">
      <c r="B62" s="39" t="s">
        <v>43</v>
      </c>
    </row>
    <row r="63" spans="1:19" x14ac:dyDescent="0.35">
      <c r="B63" s="23" t="s">
        <v>37</v>
      </c>
    </row>
    <row r="64" spans="1:19" x14ac:dyDescent="0.35">
      <c r="B64" s="23" t="s">
        <v>35</v>
      </c>
      <c r="C64" s="23" t="e">
        <f>(D59-C59)*D17</f>
        <v>#VALUE!</v>
      </c>
    </row>
    <row r="65" spans="2:3" x14ac:dyDescent="0.35">
      <c r="B65" s="23" t="s">
        <v>30</v>
      </c>
      <c r="C65" s="23" t="e">
        <f>C64*E59</f>
        <v>#VALUE!</v>
      </c>
    </row>
    <row r="66" spans="2:3" x14ac:dyDescent="0.35">
      <c r="B66" s="23" t="s">
        <v>32</v>
      </c>
      <c r="C66" s="23" t="e">
        <f>C65/D17</f>
        <v>#VALUE!</v>
      </c>
    </row>
    <row r="67" spans="2:3" x14ac:dyDescent="0.35">
      <c r="B67" s="23" t="s">
        <v>31</v>
      </c>
      <c r="C67" s="23" t="e">
        <f>C66*(C17+D17)</f>
        <v>#VALUE!</v>
      </c>
    </row>
    <row r="68" spans="2:3" x14ac:dyDescent="0.35">
      <c r="B68" s="23" t="s">
        <v>33</v>
      </c>
      <c r="C68" s="23" t="e">
        <f>(C17/SUM(C17:D17))*C67</f>
        <v>#DIV/0!</v>
      </c>
    </row>
    <row r="69" spans="2:3" x14ac:dyDescent="0.35">
      <c r="B69" s="23" t="s">
        <v>34</v>
      </c>
      <c r="C69" s="23" t="e">
        <f>(D17/SUM(C17:D17))*C67</f>
        <v>#DIV/0!</v>
      </c>
    </row>
    <row r="71" spans="2:3" x14ac:dyDescent="0.35">
      <c r="B71" s="23" t="s">
        <v>69</v>
      </c>
    </row>
    <row r="72" spans="2:3" x14ac:dyDescent="0.35">
      <c r="B72" s="23" t="s">
        <v>35</v>
      </c>
      <c r="C72" s="23" t="e">
        <f>(F59-C59)*D17</f>
        <v>#VALUE!</v>
      </c>
    </row>
    <row r="73" spans="2:3" x14ac:dyDescent="0.35">
      <c r="B73" s="23" t="s">
        <v>30</v>
      </c>
      <c r="C73" s="23" t="e">
        <f>C72*G59</f>
        <v>#VALUE!</v>
      </c>
    </row>
    <row r="74" spans="2:3" x14ac:dyDescent="0.35">
      <c r="B74" s="23" t="s">
        <v>32</v>
      </c>
      <c r="C74" s="23" t="e">
        <f>C73/D17</f>
        <v>#VALUE!</v>
      </c>
    </row>
    <row r="75" spans="2:3" x14ac:dyDescent="0.35">
      <c r="B75" s="23" t="s">
        <v>31</v>
      </c>
      <c r="C75" s="23" t="e">
        <f>C74*(C17+D17)</f>
        <v>#VALUE!</v>
      </c>
    </row>
    <row r="76" spans="2:3" x14ac:dyDescent="0.35">
      <c r="B76" s="23" t="s">
        <v>33</v>
      </c>
      <c r="C76" s="23" t="e">
        <f>(C17/SUM(C17:D17))*C75</f>
        <v>#DIV/0!</v>
      </c>
    </row>
    <row r="77" spans="2:3" x14ac:dyDescent="0.35">
      <c r="B77" s="23" t="s">
        <v>34</v>
      </c>
      <c r="C77" s="23" t="e">
        <f>(D17/SUM(C17:D17))*C75</f>
        <v>#DIV/0!</v>
      </c>
    </row>
    <row r="79" spans="2:3" x14ac:dyDescent="0.35">
      <c r="B79" s="39" t="s">
        <v>44</v>
      </c>
    </row>
    <row r="80" spans="2:3" x14ac:dyDescent="0.35">
      <c r="B80" s="23" t="s">
        <v>37</v>
      </c>
    </row>
    <row r="81" spans="2:3" x14ac:dyDescent="0.35">
      <c r="B81" s="23" t="s">
        <v>35</v>
      </c>
      <c r="C81" s="23" t="e">
        <f>(D60-C60)*D17</f>
        <v>#VALUE!</v>
      </c>
    </row>
    <row r="82" spans="2:3" x14ac:dyDescent="0.35">
      <c r="B82" s="23" t="s">
        <v>30</v>
      </c>
      <c r="C82" s="23" t="e">
        <f>C81*E60</f>
        <v>#VALUE!</v>
      </c>
    </row>
    <row r="84" spans="2:3" x14ac:dyDescent="0.35">
      <c r="B84" s="23" t="s">
        <v>69</v>
      </c>
    </row>
    <row r="85" spans="2:3" x14ac:dyDescent="0.35">
      <c r="B85" s="23" t="s">
        <v>35</v>
      </c>
      <c r="C85" s="23" t="e">
        <f>(F60-C60)*D17</f>
        <v>#VALUE!</v>
      </c>
    </row>
    <row r="86" spans="2:3" x14ac:dyDescent="0.35">
      <c r="B86" s="23" t="s">
        <v>30</v>
      </c>
      <c r="C86" s="23" t="e">
        <f>C85*G60</f>
        <v>#VALUE!</v>
      </c>
    </row>
  </sheetData>
  <sheetProtection algorithmName="SHA-512" hashValue="VRWOIxDvDcvF1I7jur+8QYrglIrX3XikBCpKXXMXPvMvIklV2NhME+rI7AL9jxSK+6aOynNJSiOclgNB0NPdZQ==" saltValue="2geoy9YGBeC4K129ssQ75Q==" spinCount="100000" sheet="1" objects="1" scenarios="1"/>
  <mergeCells count="6">
    <mergeCell ref="E7:G7"/>
    <mergeCell ref="H27:J27"/>
    <mergeCell ref="K27:M27"/>
    <mergeCell ref="E4:G4"/>
    <mergeCell ref="E5:G5"/>
    <mergeCell ref="E6:G6"/>
  </mergeCells>
  <pageMargins left="0.7" right="0.7" top="0.75" bottom="0.75" header="0.3" footer="0.3"/>
  <pageSetup paperSize="8" scale="1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376C-45E5-407A-8E6E-3C99E1A7D212}">
  <dimension ref="A1:N37"/>
  <sheetViews>
    <sheetView zoomScale="70" zoomScaleNormal="70" workbookViewId="0">
      <selection sqref="A1:L1"/>
    </sheetView>
  </sheetViews>
  <sheetFormatPr defaultColWidth="8.7265625" defaultRowHeight="14" x14ac:dyDescent="0.3"/>
  <cols>
    <col min="1" max="1" width="2.453125" style="30" customWidth="1"/>
    <col min="2" max="2" width="50.54296875" style="30" customWidth="1"/>
    <col min="3" max="14" width="25.6328125" style="30" customWidth="1"/>
    <col min="15" max="16384" width="8.7265625" style="30"/>
  </cols>
  <sheetData>
    <row r="1" spans="1:14" s="40" customFormat="1" ht="67" customHeight="1" x14ac:dyDescent="0.35">
      <c r="A1" s="70" t="s">
        <v>73</v>
      </c>
      <c r="B1" s="70"/>
      <c r="C1" s="70"/>
      <c r="D1" s="70"/>
      <c r="E1" s="70"/>
      <c r="F1" s="70"/>
      <c r="G1" s="70"/>
      <c r="H1" s="70"/>
      <c r="I1" s="70"/>
      <c r="J1" s="70"/>
      <c r="K1" s="70"/>
      <c r="L1" s="70"/>
    </row>
    <row r="2" spans="1:14" s="24" customFormat="1" ht="25" x14ac:dyDescent="0.5">
      <c r="A2" s="31" t="s">
        <v>15</v>
      </c>
      <c r="B2" s="25"/>
      <c r="C2" s="25"/>
      <c r="D2" s="25"/>
      <c r="E2" s="25"/>
      <c r="F2" s="26"/>
      <c r="G2" s="26"/>
      <c r="H2" s="26"/>
      <c r="I2" s="26"/>
      <c r="J2" s="26"/>
      <c r="K2" s="26"/>
      <c r="L2" s="26"/>
      <c r="M2" s="26"/>
      <c r="N2" s="26"/>
    </row>
    <row r="5" spans="1:14" ht="18" x14ac:dyDescent="0.4">
      <c r="F5" s="71"/>
      <c r="G5" s="71"/>
    </row>
    <row r="6" spans="1:14" ht="70" x14ac:dyDescent="0.3">
      <c r="B6" s="8" t="s">
        <v>40</v>
      </c>
      <c r="C6" s="1" t="s">
        <v>13</v>
      </c>
      <c r="D6" s="1" t="s">
        <v>19</v>
      </c>
      <c r="E6" s="1" t="s">
        <v>20</v>
      </c>
      <c r="F6" s="1" t="s">
        <v>21</v>
      </c>
      <c r="G6" s="1" t="s">
        <v>22</v>
      </c>
      <c r="H6" s="1" t="s">
        <v>23</v>
      </c>
      <c r="I6" s="1" t="s">
        <v>24</v>
      </c>
      <c r="J6" s="1" t="s">
        <v>27</v>
      </c>
      <c r="K6" s="1" t="s">
        <v>56</v>
      </c>
      <c r="L6" s="1" t="s">
        <v>57</v>
      </c>
      <c r="M6" s="1" t="s">
        <v>65</v>
      </c>
      <c r="N6" s="1" t="s">
        <v>66</v>
      </c>
    </row>
    <row r="7" spans="1:14" x14ac:dyDescent="0.3">
      <c r="B7" s="44" t="str">
        <f>IF('2022 Quantitative'!B29="","",'2022 Quantitative'!B29)</f>
        <v>Energy management systems</v>
      </c>
      <c r="C7" s="62" t="str">
        <f>'2022 Explanation'!C7</f>
        <v/>
      </c>
      <c r="D7" s="62" t="str">
        <f>'2022 Explanation'!D7</f>
        <v/>
      </c>
      <c r="E7" s="62" t="str">
        <f>'2022 Explanation'!E7</f>
        <v/>
      </c>
      <c r="F7" s="62" t="str">
        <f>'2022 Explanation'!F7</f>
        <v/>
      </c>
      <c r="G7" s="62" t="str">
        <f>'2022 Explanation'!G7</f>
        <v/>
      </c>
      <c r="H7" s="62" t="str">
        <f>'2022 Explanation'!H7</f>
        <v/>
      </c>
      <c r="I7" s="62" t="str">
        <f>'2022 Explanation'!I7</f>
        <v/>
      </c>
      <c r="J7" s="62" t="str">
        <f>'2022 Explanation'!J7</f>
        <v/>
      </c>
      <c r="K7" s="62" t="str">
        <f>'2022 Explanation'!M7</f>
        <v/>
      </c>
      <c r="L7" s="62" t="str">
        <f>'2022 Explanation'!N7</f>
        <v/>
      </c>
      <c r="M7" s="45">
        <f>'2024 Quantitative'!M29</f>
        <v>0</v>
      </c>
      <c r="N7" s="45">
        <f>'2024 Quantitative'!N29</f>
        <v>0</v>
      </c>
    </row>
    <row r="8" spans="1:14" x14ac:dyDescent="0.3">
      <c r="B8" s="44" t="str">
        <f>IF('2022 Quantitative'!B30="","",'2022 Quantitative'!B30)</f>
        <v>Use of energy submetering systems and energy monitoring and targeting</v>
      </c>
      <c r="C8" s="62" t="str">
        <f>'2022 Explanation'!C8</f>
        <v/>
      </c>
      <c r="D8" s="62" t="str">
        <f>'2022 Explanation'!D8</f>
        <v/>
      </c>
      <c r="E8" s="62" t="str">
        <f>'2022 Explanation'!E8</f>
        <v/>
      </c>
      <c r="F8" s="62" t="str">
        <f>'2022 Explanation'!F8</f>
        <v/>
      </c>
      <c r="G8" s="62" t="str">
        <f>'2022 Explanation'!G8</f>
        <v/>
      </c>
      <c r="H8" s="62" t="str">
        <f>'2022 Explanation'!H8</f>
        <v/>
      </c>
      <c r="I8" s="62" t="str">
        <f>'2022 Explanation'!I8</f>
        <v/>
      </c>
      <c r="J8" s="62" t="str">
        <f>'2022 Explanation'!J8</f>
        <v/>
      </c>
      <c r="K8" s="62" t="str">
        <f>'2022 Explanation'!M8</f>
        <v/>
      </c>
      <c r="L8" s="62" t="str">
        <f>'2022 Explanation'!N8</f>
        <v/>
      </c>
      <c r="M8" s="45">
        <f>'2024 Quantitative'!M30</f>
        <v>0</v>
      </c>
      <c r="N8" s="45">
        <f>'2024 Quantitative'!N30</f>
        <v>0</v>
      </c>
    </row>
    <row r="9" spans="1:14" x14ac:dyDescent="0.3">
      <c r="B9" s="44" t="str">
        <f>IF('2022 Quantitative'!B31="","",'2022 Quantitative'!B31)</f>
        <v>Process optimisation</v>
      </c>
      <c r="C9" s="62" t="str">
        <f>'2022 Explanation'!C9</f>
        <v/>
      </c>
      <c r="D9" s="62" t="str">
        <f>'2022 Explanation'!D9</f>
        <v/>
      </c>
      <c r="E9" s="62" t="str">
        <f>'2022 Explanation'!E9</f>
        <v/>
      </c>
      <c r="F9" s="62" t="str">
        <f>'2022 Explanation'!F9</f>
        <v/>
      </c>
      <c r="G9" s="62" t="str">
        <f>'2022 Explanation'!G9</f>
        <v/>
      </c>
      <c r="H9" s="62" t="str">
        <f>'2022 Explanation'!H9</f>
        <v/>
      </c>
      <c r="I9" s="62" t="str">
        <f>'2022 Explanation'!I9</f>
        <v/>
      </c>
      <c r="J9" s="62" t="str">
        <f>'2022 Explanation'!J9</f>
        <v/>
      </c>
      <c r="K9" s="62" t="str">
        <f>'2022 Explanation'!M9</f>
        <v/>
      </c>
      <c r="L9" s="62" t="str">
        <f>'2022 Explanation'!N9</f>
        <v/>
      </c>
      <c r="M9" s="45">
        <f>'2024 Quantitative'!M31</f>
        <v>0</v>
      </c>
      <c r="N9" s="45">
        <f>'2024 Quantitative'!N31</f>
        <v>0</v>
      </c>
    </row>
    <row r="10" spans="1:14" x14ac:dyDescent="0.3">
      <c r="B10" s="44" t="str">
        <f>IF('2022 Quantitative'!B32="","",'2022 Quantitative'!B32)</f>
        <v>Improved control technology</v>
      </c>
      <c r="C10" s="62" t="str">
        <f>'2022 Explanation'!C10</f>
        <v/>
      </c>
      <c r="D10" s="62" t="str">
        <f>'2022 Explanation'!D10</f>
        <v/>
      </c>
      <c r="E10" s="62" t="str">
        <f>'2022 Explanation'!E10</f>
        <v/>
      </c>
      <c r="F10" s="62" t="str">
        <f>'2022 Explanation'!F10</f>
        <v/>
      </c>
      <c r="G10" s="62" t="str">
        <f>'2022 Explanation'!G10</f>
        <v/>
      </c>
      <c r="H10" s="62" t="str">
        <f>'2022 Explanation'!H10</f>
        <v/>
      </c>
      <c r="I10" s="62" t="str">
        <f>'2022 Explanation'!I10</f>
        <v/>
      </c>
      <c r="J10" s="62" t="str">
        <f>'2022 Explanation'!J10</f>
        <v/>
      </c>
      <c r="K10" s="62" t="str">
        <f>'2022 Explanation'!M10</f>
        <v/>
      </c>
      <c r="L10" s="62" t="str">
        <f>'2022 Explanation'!N10</f>
        <v/>
      </c>
      <c r="M10" s="45">
        <f>'2024 Quantitative'!M32</f>
        <v>0</v>
      </c>
      <c r="N10" s="45">
        <f>'2024 Quantitative'!N32</f>
        <v>0</v>
      </c>
    </row>
    <row r="11" spans="1:14" x14ac:dyDescent="0.3">
      <c r="B11" s="44" t="str">
        <f>IF('2022 Quantitative'!B33="","",'2022 Quantitative'!B33)</f>
        <v>Process Control: Advanced Control &amp; Optimisation</v>
      </c>
      <c r="C11" s="62" t="str">
        <f>'2022 Explanation'!C11</f>
        <v/>
      </c>
      <c r="D11" s="62" t="str">
        <f>'2022 Explanation'!D11</f>
        <v/>
      </c>
      <c r="E11" s="62" t="str">
        <f>'2022 Explanation'!E11</f>
        <v/>
      </c>
      <c r="F11" s="62" t="str">
        <f>'2022 Explanation'!F11</f>
        <v/>
      </c>
      <c r="G11" s="62" t="str">
        <f>'2022 Explanation'!G11</f>
        <v/>
      </c>
      <c r="H11" s="62" t="str">
        <f>'2022 Explanation'!H11</f>
        <v/>
      </c>
      <c r="I11" s="62" t="str">
        <f>'2022 Explanation'!I11</f>
        <v/>
      </c>
      <c r="J11" s="62" t="str">
        <f>'2022 Explanation'!J11</f>
        <v/>
      </c>
      <c r="K11" s="62" t="str">
        <f>'2022 Explanation'!M11</f>
        <v/>
      </c>
      <c r="L11" s="62" t="str">
        <f>'2022 Explanation'!N11</f>
        <v/>
      </c>
      <c r="M11" s="45">
        <f>'2024 Quantitative'!M33</f>
        <v>0</v>
      </c>
      <c r="N11" s="45">
        <f>'2024 Quantitative'!N33</f>
        <v>0</v>
      </c>
    </row>
    <row r="12" spans="1:14" x14ac:dyDescent="0.3">
      <c r="B12" s="44" t="str">
        <f>IF('2022 Quantitative'!B34="","",'2022 Quantitative'!B34)</f>
        <v>Improved efficiency of steam and hot water production and distribution.</v>
      </c>
      <c r="C12" s="62" t="str">
        <f>'2022 Explanation'!C12</f>
        <v/>
      </c>
      <c r="D12" s="62" t="str">
        <f>'2022 Explanation'!D12</f>
        <v/>
      </c>
      <c r="E12" s="62" t="str">
        <f>'2022 Explanation'!E12</f>
        <v/>
      </c>
      <c r="F12" s="62" t="str">
        <f>'2022 Explanation'!F12</f>
        <v/>
      </c>
      <c r="G12" s="62" t="str">
        <f>'2022 Explanation'!G12</f>
        <v/>
      </c>
      <c r="H12" s="62" t="str">
        <f>'2022 Explanation'!H12</f>
        <v/>
      </c>
      <c r="I12" s="62" t="str">
        <f>'2022 Explanation'!I12</f>
        <v/>
      </c>
      <c r="J12" s="62" t="str">
        <f>'2022 Explanation'!J12</f>
        <v/>
      </c>
      <c r="K12" s="62" t="str">
        <f>'2022 Explanation'!M12</f>
        <v/>
      </c>
      <c r="L12" s="62" t="str">
        <f>'2022 Explanation'!N12</f>
        <v/>
      </c>
      <c r="M12" s="45">
        <f>'2024 Quantitative'!M34</f>
        <v>0</v>
      </c>
      <c r="N12" s="45">
        <f>'2024 Quantitative'!N34</f>
        <v>0</v>
      </c>
    </row>
    <row r="13" spans="1:14" x14ac:dyDescent="0.3">
      <c r="B13" s="44" t="str">
        <f>IF('2022 Quantitative'!B35="","",'2022 Quantitative'!B35)</f>
        <v>Minimising use of hot water</v>
      </c>
      <c r="C13" s="62" t="str">
        <f>'2022 Explanation'!C13</f>
        <v/>
      </c>
      <c r="D13" s="62" t="str">
        <f>'2022 Explanation'!D13</f>
        <v/>
      </c>
      <c r="E13" s="62" t="str">
        <f>'2022 Explanation'!E13</f>
        <v/>
      </c>
      <c r="F13" s="62" t="str">
        <f>'2022 Explanation'!F13</f>
        <v/>
      </c>
      <c r="G13" s="62" t="str">
        <f>'2022 Explanation'!G13</f>
        <v/>
      </c>
      <c r="H13" s="62" t="str">
        <f>'2022 Explanation'!H13</f>
        <v/>
      </c>
      <c r="I13" s="62" t="str">
        <f>'2022 Explanation'!I13</f>
        <v/>
      </c>
      <c r="J13" s="62" t="str">
        <f>'2022 Explanation'!J13</f>
        <v/>
      </c>
      <c r="K13" s="62" t="str">
        <f>'2022 Explanation'!M13</f>
        <v/>
      </c>
      <c r="L13" s="62" t="str">
        <f>'2022 Explanation'!N13</f>
        <v/>
      </c>
      <c r="M13" s="45">
        <f>'2024 Quantitative'!M35</f>
        <v>0</v>
      </c>
      <c r="N13" s="45">
        <f>'2024 Quantitative'!N35</f>
        <v>0</v>
      </c>
    </row>
    <row r="14" spans="1:14" ht="28" x14ac:dyDescent="0.3">
      <c r="B14" s="44" t="str">
        <f>IF('2022 Quantitative'!B36="","",'2022 Quantitative'!B36)</f>
        <v>Improved insulation on heating systems, cooling systems and building fabric.</v>
      </c>
      <c r="C14" s="62" t="str">
        <f>'2022 Explanation'!C14</f>
        <v/>
      </c>
      <c r="D14" s="62" t="str">
        <f>'2022 Explanation'!D14</f>
        <v/>
      </c>
      <c r="E14" s="62" t="str">
        <f>'2022 Explanation'!E14</f>
        <v/>
      </c>
      <c r="F14" s="62" t="str">
        <f>'2022 Explanation'!F14</f>
        <v/>
      </c>
      <c r="G14" s="62" t="str">
        <f>'2022 Explanation'!G14</f>
        <v/>
      </c>
      <c r="H14" s="62" t="str">
        <f>'2022 Explanation'!H14</f>
        <v/>
      </c>
      <c r="I14" s="62" t="str">
        <f>'2022 Explanation'!I14</f>
        <v/>
      </c>
      <c r="J14" s="62" t="str">
        <f>'2022 Explanation'!J14</f>
        <v/>
      </c>
      <c r="K14" s="62" t="str">
        <f>'2022 Explanation'!M14</f>
        <v/>
      </c>
      <c r="L14" s="62" t="str">
        <f>'2022 Explanation'!N14</f>
        <v/>
      </c>
      <c r="M14" s="45">
        <f>'2024 Quantitative'!M36</f>
        <v>0</v>
      </c>
      <c r="N14" s="45">
        <f>'2024 Quantitative'!N36</f>
        <v>0</v>
      </c>
    </row>
    <row r="15" spans="1:14" ht="28" x14ac:dyDescent="0.3">
      <c r="B15" s="44" t="str">
        <f>IF('2022 Quantitative'!B37="","",'2022 Quantitative'!B37)</f>
        <v>More efficient refrigeration and chilling equipment.</v>
      </c>
      <c r="C15" s="62" t="str">
        <f>'2022 Explanation'!C15</f>
        <v/>
      </c>
      <c r="D15" s="62" t="str">
        <f>'2022 Explanation'!D15</f>
        <v/>
      </c>
      <c r="E15" s="62" t="str">
        <f>'2022 Explanation'!E15</f>
        <v/>
      </c>
      <c r="F15" s="62" t="str">
        <f>'2022 Explanation'!F15</f>
        <v/>
      </c>
      <c r="G15" s="62" t="str">
        <f>'2022 Explanation'!G15</f>
        <v/>
      </c>
      <c r="H15" s="62" t="str">
        <f>'2022 Explanation'!H15</f>
        <v/>
      </c>
      <c r="I15" s="62" t="str">
        <f>'2022 Explanation'!I15</f>
        <v/>
      </c>
      <c r="J15" s="62" t="str">
        <f>'2022 Explanation'!J15</f>
        <v/>
      </c>
      <c r="K15" s="62" t="str">
        <f>'2022 Explanation'!M15</f>
        <v/>
      </c>
      <c r="L15" s="62" t="str">
        <f>'2022 Explanation'!N15</f>
        <v/>
      </c>
      <c r="M15" s="45">
        <f>'2024 Quantitative'!M37</f>
        <v>0</v>
      </c>
      <c r="N15" s="45">
        <f>'2024 Quantitative'!N37</f>
        <v>0</v>
      </c>
    </row>
    <row r="16" spans="1:14" x14ac:dyDescent="0.3">
      <c r="B16" s="44" t="str">
        <f>IF('2022 Quantitative'!B38="","",'2022 Quantitative'!B38)</f>
        <v>Techniques to minimise heat gains in refrigerated spaces.</v>
      </c>
      <c r="C16" s="62" t="str">
        <f>'2022 Explanation'!C16</f>
        <v/>
      </c>
      <c r="D16" s="62" t="str">
        <f>'2022 Explanation'!D16</f>
        <v/>
      </c>
      <c r="E16" s="62" t="str">
        <f>'2022 Explanation'!E16</f>
        <v/>
      </c>
      <c r="F16" s="62" t="str">
        <f>'2022 Explanation'!F16</f>
        <v/>
      </c>
      <c r="G16" s="62" t="str">
        <f>'2022 Explanation'!G16</f>
        <v/>
      </c>
      <c r="H16" s="62" t="str">
        <f>'2022 Explanation'!H16</f>
        <v/>
      </c>
      <c r="I16" s="62" t="str">
        <f>'2022 Explanation'!I16</f>
        <v/>
      </c>
      <c r="J16" s="62" t="str">
        <f>'2022 Explanation'!J16</f>
        <v/>
      </c>
      <c r="K16" s="62" t="str">
        <f>'2022 Explanation'!M16</f>
        <v/>
      </c>
      <c r="L16" s="62" t="str">
        <f>'2022 Explanation'!N16</f>
        <v/>
      </c>
      <c r="M16" s="45">
        <f>'2024 Quantitative'!M38</f>
        <v>0</v>
      </c>
      <c r="N16" s="45">
        <f>'2024 Quantitative'!N38</f>
        <v>0</v>
      </c>
    </row>
    <row r="17" spans="2:14" ht="28" x14ac:dyDescent="0.3">
      <c r="B17" s="44" t="str">
        <f>IF('2022 Quantitative'!B39="","",'2022 Quantitative'!B39)</f>
        <v>Improved management of refrigerated spaces</v>
      </c>
      <c r="C17" s="62" t="str">
        <f>'2022 Explanation'!C17</f>
        <v/>
      </c>
      <c r="D17" s="62" t="str">
        <f>'2022 Explanation'!D17</f>
        <v/>
      </c>
      <c r="E17" s="62" t="str">
        <f>'2022 Explanation'!E17</f>
        <v/>
      </c>
      <c r="F17" s="62" t="str">
        <f>'2022 Explanation'!F17</f>
        <v/>
      </c>
      <c r="G17" s="62" t="str">
        <f>'2022 Explanation'!G17</f>
        <v/>
      </c>
      <c r="H17" s="62" t="str">
        <f>'2022 Explanation'!H17</f>
        <v/>
      </c>
      <c r="I17" s="62" t="str">
        <f>'2022 Explanation'!I17</f>
        <v/>
      </c>
      <c r="J17" s="62" t="str">
        <f>'2022 Explanation'!J17</f>
        <v/>
      </c>
      <c r="K17" s="62" t="str">
        <f>'2022 Explanation'!M17</f>
        <v/>
      </c>
      <c r="L17" s="62" t="str">
        <f>'2022 Explanation'!N17</f>
        <v/>
      </c>
      <c r="M17" s="45">
        <f>'2024 Quantitative'!M39</f>
        <v>0</v>
      </c>
      <c r="N17" s="45">
        <f>'2024 Quantitative'!N39</f>
        <v>0</v>
      </c>
    </row>
    <row r="18" spans="2:14" ht="28" x14ac:dyDescent="0.3">
      <c r="B18" s="44" t="str">
        <f>IF('2022 Quantitative'!B40="","",'2022 Quantitative'!B40)</f>
        <v>Improved oven design and operation.</v>
      </c>
      <c r="C18" s="62" t="str">
        <f>'2022 Explanation'!C18</f>
        <v/>
      </c>
      <c r="D18" s="62" t="str">
        <f>'2022 Explanation'!D18</f>
        <v/>
      </c>
      <c r="E18" s="62" t="str">
        <f>'2022 Explanation'!E18</f>
        <v/>
      </c>
      <c r="F18" s="62" t="str">
        <f>'2022 Explanation'!F18</f>
        <v/>
      </c>
      <c r="G18" s="62" t="str">
        <f>'2022 Explanation'!G18</f>
        <v/>
      </c>
      <c r="H18" s="62" t="str">
        <f>'2022 Explanation'!H18</f>
        <v/>
      </c>
      <c r="I18" s="62" t="str">
        <f>'2022 Explanation'!I18</f>
        <v/>
      </c>
      <c r="J18" s="62" t="str">
        <f>'2022 Explanation'!J18</f>
        <v/>
      </c>
      <c r="K18" s="62" t="str">
        <f>'2022 Explanation'!M18</f>
        <v/>
      </c>
      <c r="L18" s="62" t="str">
        <f>'2022 Explanation'!N18</f>
        <v/>
      </c>
      <c r="M18" s="45">
        <f>'2024 Quantitative'!M40</f>
        <v>0</v>
      </c>
      <c r="N18" s="45">
        <f>'2024 Quantitative'!N40</f>
        <v>0</v>
      </c>
    </row>
    <row r="19" spans="2:14" x14ac:dyDescent="0.3">
      <c r="B19" s="44" t="str">
        <f>IF('2022 Quantitative'!B41="","",'2022 Quantitative'!B41)</f>
        <v>More efficient distillation and evaporation.</v>
      </c>
      <c r="C19" s="62" t="str">
        <f>'2022 Explanation'!C19</f>
        <v/>
      </c>
      <c r="D19" s="62" t="str">
        <f>'2022 Explanation'!D19</f>
        <v/>
      </c>
      <c r="E19" s="62" t="str">
        <f>'2022 Explanation'!E19</f>
        <v/>
      </c>
      <c r="F19" s="62" t="str">
        <f>'2022 Explanation'!F19</f>
        <v/>
      </c>
      <c r="G19" s="62" t="str">
        <f>'2022 Explanation'!G19</f>
        <v/>
      </c>
      <c r="H19" s="62" t="str">
        <f>'2022 Explanation'!H19</f>
        <v/>
      </c>
      <c r="I19" s="62" t="str">
        <f>'2022 Explanation'!I19</f>
        <v/>
      </c>
      <c r="J19" s="62" t="str">
        <f>'2022 Explanation'!J19</f>
        <v/>
      </c>
      <c r="K19" s="62" t="str">
        <f>'2022 Explanation'!M19</f>
        <v/>
      </c>
      <c r="L19" s="62" t="str">
        <f>'2022 Explanation'!N19</f>
        <v/>
      </c>
      <c r="M19" s="45">
        <f>'2024 Quantitative'!M41</f>
        <v>0</v>
      </c>
      <c r="N19" s="45">
        <f>'2024 Quantitative'!N41</f>
        <v>0</v>
      </c>
    </row>
    <row r="20" spans="2:14" x14ac:dyDescent="0.3">
      <c r="B20" s="44" t="str">
        <f>IF('2022 Quantitative'!B42="","",'2022 Quantitative'!B42)</f>
        <v>More efficient drying equipment.</v>
      </c>
      <c r="C20" s="62" t="str">
        <f>'2022 Explanation'!C20</f>
        <v/>
      </c>
      <c r="D20" s="62" t="str">
        <f>'2022 Explanation'!D20</f>
        <v/>
      </c>
      <c r="E20" s="62" t="str">
        <f>'2022 Explanation'!E20</f>
        <v/>
      </c>
      <c r="F20" s="62" t="str">
        <f>'2022 Explanation'!F20</f>
        <v/>
      </c>
      <c r="G20" s="62" t="str">
        <f>'2022 Explanation'!G20</f>
        <v/>
      </c>
      <c r="H20" s="62" t="str">
        <f>'2022 Explanation'!H20</f>
        <v/>
      </c>
      <c r="I20" s="62" t="str">
        <f>'2022 Explanation'!I20</f>
        <v/>
      </c>
      <c r="J20" s="62" t="str">
        <f>'2022 Explanation'!J20</f>
        <v/>
      </c>
      <c r="K20" s="62" t="str">
        <f>'2022 Explanation'!M20</f>
        <v/>
      </c>
      <c r="L20" s="62" t="str">
        <f>'2022 Explanation'!N20</f>
        <v/>
      </c>
      <c r="M20" s="45">
        <f>'2024 Quantitative'!M42</f>
        <v>0</v>
      </c>
      <c r="N20" s="45">
        <f>'2024 Quantitative'!N42</f>
        <v>0</v>
      </c>
    </row>
    <row r="21" spans="2:14" ht="28" x14ac:dyDescent="0.3">
      <c r="B21" s="44" t="str">
        <f>IF('2022 Quantitative'!B43="","",'2022 Quantitative'!B43)</f>
        <v>More efficient compressed air production and distribution.</v>
      </c>
      <c r="C21" s="62" t="str">
        <f>'2022 Explanation'!C21</f>
        <v/>
      </c>
      <c r="D21" s="62" t="str">
        <f>'2022 Explanation'!D21</f>
        <v/>
      </c>
      <c r="E21" s="62" t="str">
        <f>'2022 Explanation'!E21</f>
        <v/>
      </c>
      <c r="F21" s="62" t="str">
        <f>'2022 Explanation'!F21</f>
        <v/>
      </c>
      <c r="G21" s="62" t="str">
        <f>'2022 Explanation'!G21</f>
        <v/>
      </c>
      <c r="H21" s="62" t="str">
        <f>'2022 Explanation'!H21</f>
        <v/>
      </c>
      <c r="I21" s="62" t="str">
        <f>'2022 Explanation'!I21</f>
        <v/>
      </c>
      <c r="J21" s="62" t="str">
        <f>'2022 Explanation'!J21</f>
        <v/>
      </c>
      <c r="K21" s="62" t="str">
        <f>'2022 Explanation'!M21</f>
        <v/>
      </c>
      <c r="L21" s="62" t="str">
        <f>'2022 Explanation'!N21</f>
        <v/>
      </c>
      <c r="M21" s="45">
        <f>'2024 Quantitative'!M43</f>
        <v>0</v>
      </c>
      <c r="N21" s="45">
        <f>'2024 Quantitative'!N43</f>
        <v>0</v>
      </c>
    </row>
    <row r="22" spans="2:14" ht="28" x14ac:dyDescent="0.3">
      <c r="B22" s="44" t="str">
        <f>IF('2022 Quantitative'!B44="","",'2022 Quantitative'!B44)</f>
        <v>Avoiding use of compressed air through improved efficiency and alternative technologies.</v>
      </c>
      <c r="C22" s="62" t="str">
        <f>'2022 Explanation'!C22</f>
        <v/>
      </c>
      <c r="D22" s="62" t="str">
        <f>'2022 Explanation'!D22</f>
        <v/>
      </c>
      <c r="E22" s="62" t="str">
        <f>'2022 Explanation'!E22</f>
        <v/>
      </c>
      <c r="F22" s="62" t="str">
        <f>'2022 Explanation'!F22</f>
        <v/>
      </c>
      <c r="G22" s="62" t="str">
        <f>'2022 Explanation'!G22</f>
        <v/>
      </c>
      <c r="H22" s="62" t="str">
        <f>'2022 Explanation'!H22</f>
        <v/>
      </c>
      <c r="I22" s="62" t="str">
        <f>'2022 Explanation'!I22</f>
        <v/>
      </c>
      <c r="J22" s="62" t="str">
        <f>'2022 Explanation'!J22</f>
        <v/>
      </c>
      <c r="K22" s="62" t="str">
        <f>'2022 Explanation'!M22</f>
        <v/>
      </c>
      <c r="L22" s="62" t="str">
        <f>'2022 Explanation'!N22</f>
        <v/>
      </c>
      <c r="M22" s="45">
        <f>'2024 Quantitative'!M44</f>
        <v>0</v>
      </c>
      <c r="N22" s="45">
        <f>'2024 Quantitative'!N44</f>
        <v>0</v>
      </c>
    </row>
    <row r="23" spans="2:14" x14ac:dyDescent="0.3">
      <c r="B23" s="44" t="str">
        <f>IF('2022 Quantitative'!B45="","",'2022 Quantitative'!B45)</f>
        <v>Waste heat recovery.</v>
      </c>
      <c r="C23" s="62" t="str">
        <f>'2022 Explanation'!C23</f>
        <v/>
      </c>
      <c r="D23" s="62" t="str">
        <f>'2022 Explanation'!D23</f>
        <v/>
      </c>
      <c r="E23" s="62" t="str">
        <f>'2022 Explanation'!E23</f>
        <v/>
      </c>
      <c r="F23" s="62" t="str">
        <f>'2022 Explanation'!F23</f>
        <v/>
      </c>
      <c r="G23" s="62" t="str">
        <f>'2022 Explanation'!G23</f>
        <v/>
      </c>
      <c r="H23" s="62" t="str">
        <f>'2022 Explanation'!H23</f>
        <v/>
      </c>
      <c r="I23" s="62" t="str">
        <f>'2022 Explanation'!I23</f>
        <v/>
      </c>
      <c r="J23" s="62" t="str">
        <f>'2022 Explanation'!J23</f>
        <v/>
      </c>
      <c r="K23" s="62" t="str">
        <f>'2022 Explanation'!M23</f>
        <v/>
      </c>
      <c r="L23" s="62" t="str">
        <f>'2022 Explanation'!N23</f>
        <v/>
      </c>
      <c r="M23" s="45">
        <f>'2024 Quantitative'!M45</f>
        <v>0</v>
      </c>
      <c r="N23" s="45">
        <f>'2024 Quantitative'!N45</f>
        <v>0</v>
      </c>
    </row>
    <row r="24" spans="2:14" x14ac:dyDescent="0.3">
      <c r="B24" s="44" t="str">
        <f>IF('2022 Quantitative'!B46="","",'2022 Quantitative'!B46)</f>
        <v>VSDs: install on pumps and fans</v>
      </c>
      <c r="C24" s="62" t="str">
        <f>'2022 Explanation'!C24</f>
        <v/>
      </c>
      <c r="D24" s="62" t="str">
        <f>'2022 Explanation'!D24</f>
        <v/>
      </c>
      <c r="E24" s="62" t="str">
        <f>'2022 Explanation'!E24</f>
        <v/>
      </c>
      <c r="F24" s="62" t="str">
        <f>'2022 Explanation'!F24</f>
        <v/>
      </c>
      <c r="G24" s="62" t="str">
        <f>'2022 Explanation'!G24</f>
        <v/>
      </c>
      <c r="H24" s="62" t="str">
        <f>'2022 Explanation'!H24</f>
        <v/>
      </c>
      <c r="I24" s="62" t="str">
        <f>'2022 Explanation'!I24</f>
        <v/>
      </c>
      <c r="J24" s="62" t="str">
        <f>'2022 Explanation'!J24</f>
        <v/>
      </c>
      <c r="K24" s="62" t="str">
        <f>'2022 Explanation'!M24</f>
        <v/>
      </c>
      <c r="L24" s="62" t="str">
        <f>'2022 Explanation'!N24</f>
        <v/>
      </c>
      <c r="M24" s="45">
        <f>'2024 Quantitative'!M46</f>
        <v>0</v>
      </c>
      <c r="N24" s="45">
        <f>'2024 Quantitative'!N46</f>
        <v>0</v>
      </c>
    </row>
    <row r="25" spans="2:14" x14ac:dyDescent="0.3">
      <c r="B25" s="44" t="str">
        <f>IF('2022 Quantitative'!B47="","",'2022 Quantitative'!B47)</f>
        <v>HEMs: Upgrade to higher efficiency motors</v>
      </c>
      <c r="C25" s="62" t="str">
        <f>'2022 Explanation'!C25</f>
        <v/>
      </c>
      <c r="D25" s="62" t="str">
        <f>'2022 Explanation'!D25</f>
        <v/>
      </c>
      <c r="E25" s="62" t="str">
        <f>'2022 Explanation'!E25</f>
        <v/>
      </c>
      <c r="F25" s="62" t="str">
        <f>'2022 Explanation'!F25</f>
        <v/>
      </c>
      <c r="G25" s="62" t="str">
        <f>'2022 Explanation'!G25</f>
        <v/>
      </c>
      <c r="H25" s="62" t="str">
        <f>'2022 Explanation'!H25</f>
        <v/>
      </c>
      <c r="I25" s="62" t="str">
        <f>'2022 Explanation'!I25</f>
        <v/>
      </c>
      <c r="J25" s="62" t="str">
        <f>'2022 Explanation'!J25</f>
        <v/>
      </c>
      <c r="K25" s="62" t="str">
        <f>'2022 Explanation'!M25</f>
        <v/>
      </c>
      <c r="L25" s="62" t="str">
        <f>'2022 Explanation'!N25</f>
        <v/>
      </c>
      <c r="M25" s="45">
        <f>'2024 Quantitative'!M47</f>
        <v>0</v>
      </c>
      <c r="N25" s="45">
        <f>'2024 Quantitative'!N47</f>
        <v>0</v>
      </c>
    </row>
    <row r="26" spans="2:14" x14ac:dyDescent="0.3">
      <c r="B26" s="44" t="str">
        <f>IF('2022 Quantitative'!B48="","",'2022 Quantitative'!B48)</f>
        <v>Re-lamping/Lighting Optimisers/Sensors</v>
      </c>
      <c r="C26" s="62" t="str">
        <f>'2022 Explanation'!C26</f>
        <v/>
      </c>
      <c r="D26" s="62" t="str">
        <f>'2022 Explanation'!D26</f>
        <v/>
      </c>
      <c r="E26" s="62" t="str">
        <f>'2022 Explanation'!E26</f>
        <v/>
      </c>
      <c r="F26" s="62" t="str">
        <f>'2022 Explanation'!F26</f>
        <v/>
      </c>
      <c r="G26" s="62" t="str">
        <f>'2022 Explanation'!G26</f>
        <v/>
      </c>
      <c r="H26" s="62" t="str">
        <f>'2022 Explanation'!H26</f>
        <v/>
      </c>
      <c r="I26" s="62" t="str">
        <f>'2022 Explanation'!I26</f>
        <v/>
      </c>
      <c r="J26" s="62" t="str">
        <f>'2022 Explanation'!J26</f>
        <v/>
      </c>
      <c r="K26" s="62" t="str">
        <f>'2022 Explanation'!M26</f>
        <v/>
      </c>
      <c r="L26" s="62" t="str">
        <f>'2022 Explanation'!N26</f>
        <v/>
      </c>
      <c r="M26" s="45">
        <f>'2024 Quantitative'!M48</f>
        <v>0</v>
      </c>
      <c r="N26" s="45">
        <f>'2024 Quantitative'!N48</f>
        <v>0</v>
      </c>
    </row>
    <row r="27" spans="2:14" ht="28" x14ac:dyDescent="0.3">
      <c r="B27" s="44" t="str">
        <f>IF('2022 Quantitative'!B49="","",'2022 Quantitative'!B49)</f>
        <v>More efficient pump and fan designs and improved sizing.  Proper sizing of pipes.</v>
      </c>
      <c r="C27" s="62" t="str">
        <f>'2022 Explanation'!C27</f>
        <v/>
      </c>
      <c r="D27" s="62" t="str">
        <f>'2022 Explanation'!D27</f>
        <v/>
      </c>
      <c r="E27" s="62" t="str">
        <f>'2022 Explanation'!E27</f>
        <v/>
      </c>
      <c r="F27" s="62" t="str">
        <f>'2022 Explanation'!F27</f>
        <v/>
      </c>
      <c r="G27" s="62" t="str">
        <f>'2022 Explanation'!G27</f>
        <v/>
      </c>
      <c r="H27" s="62" t="str">
        <f>'2022 Explanation'!H27</f>
        <v/>
      </c>
      <c r="I27" s="62" t="str">
        <f>'2022 Explanation'!I27</f>
        <v/>
      </c>
      <c r="J27" s="62" t="str">
        <f>'2022 Explanation'!J27</f>
        <v/>
      </c>
      <c r="K27" s="62" t="str">
        <f>'2022 Explanation'!M27</f>
        <v/>
      </c>
      <c r="L27" s="62" t="str">
        <f>'2022 Explanation'!N27</f>
        <v/>
      </c>
      <c r="M27" s="45">
        <f>'2024 Quantitative'!M49</f>
        <v>0</v>
      </c>
      <c r="N27" s="45">
        <f>'2024 Quantitative'!N49</f>
        <v>0</v>
      </c>
    </row>
    <row r="28" spans="2:14" x14ac:dyDescent="0.3">
      <c r="B28" s="44" t="str">
        <f>IF('2022 Quantitative'!B50="","",'2022 Quantitative'!B50)</f>
        <v>Improvements to cleaning systems including  CIP</v>
      </c>
      <c r="C28" s="62" t="str">
        <f>'2022 Explanation'!C28</f>
        <v/>
      </c>
      <c r="D28" s="62" t="str">
        <f>'2022 Explanation'!D28</f>
        <v/>
      </c>
      <c r="E28" s="62" t="str">
        <f>'2022 Explanation'!E28</f>
        <v/>
      </c>
      <c r="F28" s="62" t="str">
        <f>'2022 Explanation'!F28</f>
        <v/>
      </c>
      <c r="G28" s="62" t="str">
        <f>'2022 Explanation'!G28</f>
        <v/>
      </c>
      <c r="H28" s="62" t="str">
        <f>'2022 Explanation'!H28</f>
        <v/>
      </c>
      <c r="I28" s="62" t="str">
        <f>'2022 Explanation'!I28</f>
        <v/>
      </c>
      <c r="J28" s="62" t="str">
        <f>'2022 Explanation'!J28</f>
        <v/>
      </c>
      <c r="K28" s="62" t="str">
        <f>'2022 Explanation'!M28</f>
        <v/>
      </c>
      <c r="L28" s="62" t="str">
        <f>'2022 Explanation'!N28</f>
        <v/>
      </c>
      <c r="M28" s="45">
        <f>'2024 Quantitative'!M50</f>
        <v>0</v>
      </c>
      <c r="N28" s="45">
        <f>'2024 Quantitative'!N50</f>
        <v>0</v>
      </c>
    </row>
    <row r="29" spans="2:14" x14ac:dyDescent="0.3">
      <c r="B29" s="44" t="str">
        <f>IF('2022 Quantitative'!B51="","",'2022 Quantitative'!B51)</f>
        <v>Improvements to vacuum systems</v>
      </c>
      <c r="C29" s="62" t="str">
        <f>'2022 Explanation'!C29</f>
        <v/>
      </c>
      <c r="D29" s="62" t="str">
        <f>'2022 Explanation'!D29</f>
        <v/>
      </c>
      <c r="E29" s="62" t="str">
        <f>'2022 Explanation'!E29</f>
        <v/>
      </c>
      <c r="F29" s="62" t="str">
        <f>'2022 Explanation'!F29</f>
        <v/>
      </c>
      <c r="G29" s="62" t="str">
        <f>'2022 Explanation'!G29</f>
        <v/>
      </c>
      <c r="H29" s="62" t="str">
        <f>'2022 Explanation'!H29</f>
        <v/>
      </c>
      <c r="I29" s="62" t="str">
        <f>'2022 Explanation'!I29</f>
        <v/>
      </c>
      <c r="J29" s="62" t="str">
        <f>'2022 Explanation'!J29</f>
        <v/>
      </c>
      <c r="K29" s="62" t="str">
        <f>'2022 Explanation'!M29</f>
        <v/>
      </c>
      <c r="L29" s="62" t="str">
        <f>'2022 Explanation'!N29</f>
        <v/>
      </c>
      <c r="M29" s="45">
        <f>'2024 Quantitative'!M51</f>
        <v>0</v>
      </c>
      <c r="N29" s="45">
        <f>'2024 Quantitative'!N51</f>
        <v>0</v>
      </c>
    </row>
    <row r="30" spans="2:14" x14ac:dyDescent="0.3">
      <c r="B30" s="44" t="str">
        <f>IF('2022 Quantitative'!B52="","",'2022 Quantitative'!B52)</f>
        <v>Improvements to equipment using vacuum</v>
      </c>
      <c r="C30" s="62" t="str">
        <f>'2022 Explanation'!C30</f>
        <v/>
      </c>
      <c r="D30" s="62" t="str">
        <f>'2022 Explanation'!D30</f>
        <v/>
      </c>
      <c r="E30" s="62" t="str">
        <f>'2022 Explanation'!E30</f>
        <v/>
      </c>
      <c r="F30" s="62" t="str">
        <f>'2022 Explanation'!F30</f>
        <v/>
      </c>
      <c r="G30" s="62" t="str">
        <f>'2022 Explanation'!G30</f>
        <v/>
      </c>
      <c r="H30" s="62" t="str">
        <f>'2022 Explanation'!H30</f>
        <v/>
      </c>
      <c r="I30" s="62" t="str">
        <f>'2022 Explanation'!I30</f>
        <v/>
      </c>
      <c r="J30" s="62" t="str">
        <f>'2022 Explanation'!J30</f>
        <v/>
      </c>
      <c r="K30" s="62" t="str">
        <f>'2022 Explanation'!M30</f>
        <v/>
      </c>
      <c r="L30" s="62" t="str">
        <f>'2022 Explanation'!N30</f>
        <v/>
      </c>
      <c r="M30" s="45">
        <f>'2024 Quantitative'!M52</f>
        <v>0</v>
      </c>
      <c r="N30" s="45">
        <f>'2024 Quantitative'!N52</f>
        <v>0</v>
      </c>
    </row>
    <row r="31" spans="2:14" x14ac:dyDescent="0.3">
      <c r="B31" s="44" t="str">
        <f>IF('2022 Quantitative'!B53="","",'2022 Quantitative'!B53)</f>
        <v>Improvements to HVAC.</v>
      </c>
      <c r="C31" s="62" t="str">
        <f>'2022 Explanation'!C31</f>
        <v/>
      </c>
      <c r="D31" s="62" t="str">
        <f>'2022 Explanation'!D31</f>
        <v/>
      </c>
      <c r="E31" s="62" t="str">
        <f>'2022 Explanation'!E31</f>
        <v/>
      </c>
      <c r="F31" s="62" t="str">
        <f>'2022 Explanation'!F31</f>
        <v/>
      </c>
      <c r="G31" s="62" t="str">
        <f>'2022 Explanation'!G31</f>
        <v/>
      </c>
      <c r="H31" s="62" t="str">
        <f>'2022 Explanation'!H31</f>
        <v/>
      </c>
      <c r="I31" s="62" t="str">
        <f>'2022 Explanation'!I31</f>
        <v/>
      </c>
      <c r="J31" s="62" t="str">
        <f>'2022 Explanation'!J31</f>
        <v/>
      </c>
      <c r="K31" s="62" t="str">
        <f>'2022 Explanation'!M31</f>
        <v/>
      </c>
      <c r="L31" s="62" t="str">
        <f>'2022 Explanation'!N31</f>
        <v/>
      </c>
      <c r="M31" s="45">
        <f>'2024 Quantitative'!M53</f>
        <v>0</v>
      </c>
      <c r="N31" s="45">
        <f>'2024 Quantitative'!N53</f>
        <v>0</v>
      </c>
    </row>
    <row r="33" spans="1:7" ht="25" x14ac:dyDescent="0.5">
      <c r="A33" s="25" t="s">
        <v>16</v>
      </c>
      <c r="B33" s="25"/>
      <c r="C33" s="26"/>
      <c r="D33" s="26"/>
      <c r="E33" s="26"/>
      <c r="F33" s="26"/>
      <c r="G33" s="26"/>
    </row>
    <row r="34" spans="1:7" x14ac:dyDescent="0.3">
      <c r="A34" s="23"/>
      <c r="B34" s="23"/>
      <c r="C34" s="23"/>
      <c r="D34" s="23"/>
      <c r="E34" s="23"/>
      <c r="F34" s="23"/>
      <c r="G34" s="23"/>
    </row>
    <row r="35" spans="1:7" ht="84" x14ac:dyDescent="0.3">
      <c r="A35" s="23"/>
      <c r="B35" s="1" t="s">
        <v>18</v>
      </c>
      <c r="C35" s="1" t="s">
        <v>39</v>
      </c>
      <c r="D35" s="1" t="s">
        <v>85</v>
      </c>
      <c r="E35" s="1" t="s">
        <v>68</v>
      </c>
      <c r="F35" s="1" t="s">
        <v>86</v>
      </c>
      <c r="G35" s="1" t="s">
        <v>62</v>
      </c>
    </row>
    <row r="36" spans="1:7" x14ac:dyDescent="0.3">
      <c r="A36" s="23"/>
      <c r="B36" s="37" t="str">
        <f>IF('2022 Quantitative'!B59="","",'2022 Quantitative'!B59)</f>
        <v>CHP</v>
      </c>
      <c r="C36" s="46" t="str">
        <f>'2022 Explanation'!C36</f>
        <v/>
      </c>
      <c r="D36" s="46" t="str">
        <f>'2022 Explanation'!D36</f>
        <v/>
      </c>
      <c r="E36" s="46" t="str">
        <f>'2022 Explanation'!E36</f>
        <v/>
      </c>
      <c r="F36" s="64" t="str">
        <f>IF('2022 Quantitative'!F59="","",'2022 Quantitative'!F59)</f>
        <v/>
      </c>
      <c r="G36" s="64" t="str">
        <f>IF('2022 Quantitative'!G59="","",'2022 Quantitative'!G59)</f>
        <v/>
      </c>
    </row>
    <row r="37" spans="1:7" x14ac:dyDescent="0.3">
      <c r="A37" s="23"/>
      <c r="B37" s="37" t="str">
        <f>IF('2022 Quantitative'!B60="","",'2022 Quantitative'!B60)</f>
        <v>Renewables</v>
      </c>
      <c r="C37" s="46" t="str">
        <f>'2022 Explanation'!C37</f>
        <v/>
      </c>
      <c r="D37" s="46" t="str">
        <f>'2022 Explanation'!D37</f>
        <v/>
      </c>
      <c r="E37" s="46" t="str">
        <f>'2022 Explanation'!E37</f>
        <v/>
      </c>
      <c r="F37" s="64" t="str">
        <f>IF('2022 Quantitative'!F60="","",'2022 Quantitative'!F60)</f>
        <v/>
      </c>
      <c r="G37" s="64" t="str">
        <f>IF('2022 Quantitative'!G60="","",'2022 Quantitative'!G60)</f>
        <v/>
      </c>
    </row>
  </sheetData>
  <sheetProtection algorithmName="SHA-512" hashValue="ASLVzPIEBLrSnC5nOoem0L3gWIoKMpExkcZ0VQ21IPyM2ACToKz8vxlnY1rBdFNXMBZ+SQBh6R4swH3J4US2Dw==" saltValue="dJG6fIKVNy1/DOGZtKYp3Q==" spinCount="100000" sheet="1" objects="1" scenarios="1"/>
  <mergeCells count="2">
    <mergeCell ref="A1:L1"/>
    <mergeCell ref="F5:G5"/>
  </mergeCells>
  <dataValidations count="1">
    <dataValidation allowBlank="1" showInputMessage="1" showErrorMessage="1" prompt="These interactions will be taken into account, as not doing so would over estimate the abatement potential" sqref="F6:G6" xr:uid="{EDE62A97-3FD0-4319-8960-0F4A10D6905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2020-06-10T13:53:46+00:00</Date_x0020_Opened>
    <Descriptor xmlns="0063f72e-ace3-48fb-9c1f-5b513408b31f" xsi:nil="true"/>
    <Security_x0020_Classification xmlns="0063f72e-ace3-48fb-9c1f-5b513408b31f">OFFICIAL</Security_x0020_Classification>
    <Retention_x0020_Label xmlns="a8f60570-4bd3-4f2b-950b-a996de8ab151">Corp PPP Review</Retention_x0020_Label>
    <Date_x0020_Closed xmlns="b413c3fd-5a3b-4239-b985-69032e371c04" xsi:nil="true"/>
    <m975189f4ba442ecbf67d4147307b177 xmlns="fbd4063b-56e2-45fe-a629-6f07d2b41603">
      <Terms xmlns="http://schemas.microsoft.com/office/infopath/2007/PartnerControls">
        <TermInfo xmlns="http://schemas.microsoft.com/office/infopath/2007/PartnerControls">
          <TermName xmlns="http://schemas.microsoft.com/office/infopath/2007/PartnerControls">Business Energy</TermName>
          <TermId xmlns="http://schemas.microsoft.com/office/infopath/2007/PartnerControls">132416d7-d030-4605-9ae1-75af3d8906a2</TermId>
        </TermInfo>
      </Terms>
    </m975189f4ba442ecbf67d4147307b177>
    <TaxCatchAll xmlns="fbd4063b-56e2-45fe-a629-6f07d2b41603">
      <Value>6</Value>
    </TaxCatchAll>
    <_dlc_DocId xmlns="fbd4063b-56e2-45fe-a629-6f07d2b41603">CC3YWP65YJAN-1566658331-775601</_dlc_DocId>
    <_dlc_DocIdUrl xmlns="fbd4063b-56e2-45fe-a629-6f07d2b41603">
      <Url>https://beisgov.sharepoint.com/sites/BusinessEnergyUse/_layouts/15/DocIdRedir.aspx?ID=CC3YWP65YJAN-1566658331-775601</Url>
      <Description>CC3YWP65YJAN-1566658331-775601</Description>
    </_dlc_DocIdUrl>
    <LegacyData xmlns="aaacb922-5235-4a66-b188-303b9b46fb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8FE30C882C1D4D8D7699F8FF04B2B4" ma:contentTypeVersion="1444" ma:contentTypeDescription="Create a new document." ma:contentTypeScope="" ma:versionID="9e3b1d5abd846931f10b8efec15c2263">
  <xsd:schema xmlns:xsd="http://www.w3.org/2001/XMLSchema" xmlns:xs="http://www.w3.org/2001/XMLSchema" xmlns:p="http://schemas.microsoft.com/office/2006/metadata/properties" xmlns:ns2="0063f72e-ace3-48fb-9c1f-5b513408b31f" xmlns:ns3="fbd4063b-56e2-45fe-a629-6f07d2b41603" xmlns:ns4="b413c3fd-5a3b-4239-b985-69032e371c04" xmlns:ns5="a8f60570-4bd3-4f2b-950b-a996de8ab151" xmlns:ns6="aaacb922-5235-4a66-b188-303b9b46fbd7" xmlns:ns7="037429d3-ebc3-4393-a8f7-d8ccade6149e" targetNamespace="http://schemas.microsoft.com/office/2006/metadata/properties" ma:root="true" ma:fieldsID="dcd32433001bb783e560d6a25e271f65" ns2:_="" ns3:_="" ns4:_="" ns5:_="" ns6:_="" ns7:_="">
    <xsd:import namespace="0063f72e-ace3-48fb-9c1f-5b513408b31f"/>
    <xsd:import namespace="fbd4063b-56e2-45fe-a629-6f07d2b41603"/>
    <xsd:import namespace="b413c3fd-5a3b-4239-b985-69032e371c04"/>
    <xsd:import namespace="a8f60570-4bd3-4f2b-950b-a996de8ab151"/>
    <xsd:import namespace="aaacb922-5235-4a66-b188-303b9b46fbd7"/>
    <xsd:import namespace="037429d3-ebc3-4393-a8f7-d8ccade6149e"/>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DateTaken" minOccurs="0"/>
                <xsd:element ref="ns7:MediaServiceAutoTags" minOccurs="0"/>
                <xsd:element ref="ns7:MediaServiceGenerationTime" minOccurs="0"/>
                <xsd:element ref="ns7:MediaServiceEventHashCode" minOccurs="0"/>
                <xsd:element ref="ns3:_dlc_DocId" minOccurs="0"/>
                <xsd:element ref="ns3:_dlc_DocIdUrl" minOccurs="0"/>
                <xsd:element ref="ns3:_dlc_DocIdPersistId" minOccurs="0"/>
                <xsd:element ref="ns7:MediaServiceOCR" minOccurs="0"/>
                <xsd:element ref="ns3:SharedWithUsers" minOccurs="0"/>
                <xsd:element ref="ns3:SharedWithDetails"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fbd4063b-56e2-45fe-a629-6f07d2b41603"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BEIS:Energy, Transformation and Clean Growth:Energy Efficiency and Local|457be5e4-4b91-494e-beda-509bcb82df7c"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3141be53-15f0-4267-af12-603e36c4a17d}" ma:internalName="TaxCatchAll" ma:showField="CatchAllData" ma:web="fbd4063b-56e2-45fe-a629-6f07d2b41603">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3141be53-15f0-4267-af12-603e36c4a17d}" ma:internalName="TaxCatchAllLabel" ma:readOnly="true" ma:showField="CatchAllDataLabel" ma:web="fbd4063b-56e2-45fe-a629-6f07d2b41603">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7429d3-ebc3-4393-a8f7-d8ccade6149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956B3-9EAE-43B8-A916-6A64E087810A}">
  <ds:schemaRefs>
    <ds:schemaRef ds:uri="http://schemas.microsoft.com/office/2006/metadata/properties"/>
    <ds:schemaRef ds:uri="http://schemas.microsoft.com/office/infopath/2007/PartnerControls"/>
    <ds:schemaRef ds:uri="b413c3fd-5a3b-4239-b985-69032e371c04"/>
    <ds:schemaRef ds:uri="b67a7830-db79-4a49-bf27-2aff92a2201a"/>
    <ds:schemaRef ds:uri="a172083e-e40c-4314-b43a-827352a1ed2c"/>
    <ds:schemaRef ds:uri="0063f72e-ace3-48fb-9c1f-5b513408b31f"/>
    <ds:schemaRef ds:uri="c963a4c1-1bb4-49f2-a011-9c776a7eed2a"/>
    <ds:schemaRef ds:uri="a8f60570-4bd3-4f2b-950b-a996de8ab151"/>
    <ds:schemaRef ds:uri="fe304af7-2ffe-4239-b458-e1f02dac090a"/>
    <ds:schemaRef ds:uri="fbd4063b-56e2-45fe-a629-6f07d2b41603"/>
    <ds:schemaRef ds:uri="aaacb922-5235-4a66-b188-303b9b46fbd7"/>
  </ds:schemaRefs>
</ds:datastoreItem>
</file>

<file path=customXml/itemProps2.xml><?xml version="1.0" encoding="utf-8"?>
<ds:datastoreItem xmlns:ds="http://schemas.openxmlformats.org/officeDocument/2006/customXml" ds:itemID="{24F60C80-1BA5-4D40-B6AB-ADD7C9B1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fbd4063b-56e2-45fe-a629-6f07d2b41603"/>
    <ds:schemaRef ds:uri="b413c3fd-5a3b-4239-b985-69032e371c04"/>
    <ds:schemaRef ds:uri="a8f60570-4bd3-4f2b-950b-a996de8ab151"/>
    <ds:schemaRef ds:uri="aaacb922-5235-4a66-b188-303b9b46fbd7"/>
    <ds:schemaRef ds:uri="037429d3-ebc3-4393-a8f7-d8ccade61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FD979A-06A1-4311-995C-7D40409EAA26}">
  <ds:schemaRefs>
    <ds:schemaRef ds:uri="http://schemas.microsoft.com/sharepoint/events"/>
  </ds:schemaRefs>
</ds:datastoreItem>
</file>

<file path=customXml/itemProps4.xml><?xml version="1.0" encoding="utf-8"?>
<ds:datastoreItem xmlns:ds="http://schemas.openxmlformats.org/officeDocument/2006/customXml" ds:itemID="{DDEFE3D9-2672-43E3-B1D7-6CBA569314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2022 Quantitative</vt:lpstr>
      <vt:lpstr>2022 Explanation</vt:lpstr>
      <vt:lpstr>2024 Quantitative</vt:lpstr>
      <vt:lpstr>2024 Explanation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2020-05-21T12:01:57Z</dcterms:created>
  <dcterms:modified xsi:type="dcterms:W3CDTF">2023-07-13T10:26:25Z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0x010100B98FE30C882C1D4D8D7699F8FF04B2B4</vt:lpwstr>
  </property>
  <property fmtid="{D5CDD505-2E9C-101B-9397-08002B2CF9AE}" pid="3" name="_dlc_DocIdItemGuid">
    <vt:lpwstr>4cf09f55-a628-44e1-858d-09f2dfbdc5bc</vt:lpwstr>
  </property>
  <property fmtid="{D5CDD505-2E9C-101B-9397-08002B2CF9AE}" pid="4" name="Business Unit">
    <vt:lpwstr>6;#Business Energy|132416d7-d030-4605-9ae1-75af3d8906a2</vt:lpwstr>
  </property>
  <property fmtid="{D5CDD505-2E9C-101B-9397-08002B2CF9AE}" pid="5" name="MSIP_Label_ba62f585-b40f-4ab9-bafe-39150f03d124_Enabled">
    <vt:lpwstr>true</vt:lpwstr>
  </property>
  <property fmtid="{D5CDD505-2E9C-101B-9397-08002B2CF9AE}" pid="6" name="MSIP_Label_ba62f585-b40f-4ab9-bafe-39150f03d124_SetDate">
    <vt:lpwstr>2020-09-11T10:41:41Z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d2b65b27-cc4a-44b4-a146-0000ff3b46be</vt:lpwstr>
  </property>
  <property fmtid="{D5CDD505-2E9C-101B-9397-08002B2CF9AE}" pid="11" name="MSIP_Label_ba62f585-b40f-4ab9-bafe-39150f03d124_ContentBits">
    <vt:lpwstr>0</vt:lpwstr>
  </property>
</Properties>
</file>